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52951" yWindow="1215" windowWidth="20730" windowHeight="6870" activeTab="0"/>
  </bookViews>
  <sheets>
    <sheet name="Contratos Ativos" sheetId="1" r:id="rId1"/>
    <sheet name="Listas" sheetId="2" state="hidden" r:id="rId2"/>
    <sheet name="Valores pagos em 2021" sheetId="3" state="hidden" r:id="rId3"/>
  </sheets>
  <definedNames>
    <definedName name="_xlnm.Print_Area" localSheetId="0">'Contratos Ativos'!$A$1:$J$110</definedName>
  </definedNames>
  <calcPr fullCalcOnLoad="1"/>
</workbook>
</file>

<file path=xl/comments1.xml><?xml version="1.0" encoding="utf-8"?>
<comments xmlns="http://schemas.openxmlformats.org/spreadsheetml/2006/main">
  <authors>
    <author>lucas.tavares</author>
  </authors>
  <commentList>
    <comment ref="B98" authorId="0">
      <text>
        <r>
          <rPr>
            <b/>
            <sz val="14"/>
            <rFont val="Tahoma"/>
            <family val="2"/>
          </rPr>
          <t>lucas.tavares:</t>
        </r>
        <r>
          <rPr>
            <sz val="14"/>
            <rFont val="Tahoma"/>
            <family val="2"/>
          </rPr>
          <t xml:space="preserve">
Antiga BAKER EL JABALI FILHO - ME </t>
        </r>
      </text>
    </comment>
  </commentList>
</comments>
</file>

<file path=xl/sharedStrings.xml><?xml version="1.0" encoding="utf-8"?>
<sst xmlns="http://schemas.openxmlformats.org/spreadsheetml/2006/main" count="1335" uniqueCount="658">
  <si>
    <t>CNPJ</t>
  </si>
  <si>
    <t>01.114.084/0001-57</t>
  </si>
  <si>
    <t>IRON MOUNTAIN DO BRASIL LTDA</t>
  </si>
  <si>
    <t>47.866.934/0001-74</t>
  </si>
  <si>
    <t>07.883.415/0001-08</t>
  </si>
  <si>
    <t>07.432.517/0001-07</t>
  </si>
  <si>
    <t>06.189.855/0001-99</t>
  </si>
  <si>
    <t>GOCIL SERVIÇOS GERAIS LTDA</t>
  </si>
  <si>
    <t>00.146.889/0001-10</t>
  </si>
  <si>
    <t>GOCIL SERVIÇOS DE VIGILANCIA E SEGURANÇA LTDA</t>
  </si>
  <si>
    <t>50.844.182/0001-55</t>
  </si>
  <si>
    <t>03.502.099/0001-18</t>
  </si>
  <si>
    <t>MACHADO NUNES, MARQUEZ E GUTIERREZ SOCIEDADE DE ADVOGADOS</t>
  </si>
  <si>
    <t>27.389.845/0001-77</t>
  </si>
  <si>
    <t>SANT'ANNA &amp; SANT'ANNA ADVOGADOS ASSOCIADOS</t>
  </si>
  <si>
    <t>01.780.769/0001-32</t>
  </si>
  <si>
    <t>61.057.980/0001-53</t>
  </si>
  <si>
    <t>INSTITUTO PINHEIRO</t>
  </si>
  <si>
    <t>10.562.871/0001-52</t>
  </si>
  <si>
    <t>LUCIO RODRIGUES LAB. DE PROTESE DENTÁRIA LTDA ME</t>
  </si>
  <si>
    <t>07.844.826/0001-86</t>
  </si>
  <si>
    <t>LAVSIM - HIGIENIZAÇÃO TEXTIL S/A.</t>
  </si>
  <si>
    <t>03.545.820/0001-57</t>
  </si>
  <si>
    <t>58.921.792/0001-17</t>
  </si>
  <si>
    <t>CENTRO DE INTEGRAÇÃO EMPRESA ESCOLA - CIEE</t>
  </si>
  <si>
    <t>61.600.839/0001-55</t>
  </si>
  <si>
    <t>USEFRIO COMÉRCIO E MANUTENÇÃO DE EQUIPAMENTOS LTDA</t>
  </si>
  <si>
    <t>73.167.264/0001-08</t>
  </si>
  <si>
    <t>18.090.525/0001-20</t>
  </si>
  <si>
    <t>08.624.842/0001-26</t>
  </si>
  <si>
    <t>02.188.679/0001-10</t>
  </si>
  <si>
    <t>ASSEIO SANEAMENTO AMBIENTAL LTDA</t>
  </si>
  <si>
    <t>60.094.406/0001-02</t>
  </si>
  <si>
    <t>ALFAMEDIC COMÉRCIO E SERVIÇOS DE EQUIPAMENTOS MÉDICOS LTDA</t>
  </si>
  <si>
    <t>68.911.049/0001-30</t>
  </si>
  <si>
    <t>05.598.403/0001-06</t>
  </si>
  <si>
    <t>TMC - TECNOLOGIA EM TELECOMUNICAÇÕES LTDA</t>
  </si>
  <si>
    <t>10.670.426/0001-06</t>
  </si>
  <si>
    <t>07.039.983/0001-19</t>
  </si>
  <si>
    <t>COOPER CHAME TAXI</t>
  </si>
  <si>
    <t>58.633.488/0001-74</t>
  </si>
  <si>
    <t>G.B.B. REMOÇÕES MÉDICAS LTDA. - ME</t>
  </si>
  <si>
    <t>08.482.854/0001-63</t>
  </si>
  <si>
    <t>09.169.090/0001-13</t>
  </si>
  <si>
    <t>64.160.971/0001-81</t>
  </si>
  <si>
    <t>DANDON SERVIÇOS MÉDICOS S/C LTDA</t>
  </si>
  <si>
    <t>04.315.524/0001-22</t>
  </si>
  <si>
    <t>05.275.967/0001-08</t>
  </si>
  <si>
    <t>07.916.789/0001-74</t>
  </si>
  <si>
    <t>03.745.688/0001-27</t>
  </si>
  <si>
    <t>LUMIREHABI MÉDICOS ASSOCIADOS LTDA</t>
  </si>
  <si>
    <t>09.299.602/0001-66</t>
  </si>
  <si>
    <t xml:space="preserve">ORTOPÉDICA N. S. C. S/C LTDA </t>
  </si>
  <si>
    <t>02.180.507/0001-08</t>
  </si>
  <si>
    <t>AVI-PED SERVIÇOS MÉDICOS LTDA</t>
  </si>
  <si>
    <t>00.376.460/0001-19</t>
  </si>
  <si>
    <t>10.345.674/0001-81</t>
  </si>
  <si>
    <t>N.A.M.O NÚCLEO AVANÇADO DE MEDICINA SOCIEDADE SIMPLES LTDA</t>
  </si>
  <si>
    <t>03.950.099/0001-80</t>
  </si>
  <si>
    <t>ZA &amp; S PRESTAÇÃO DE SERVIÇOS MÉDICOS LTDA</t>
  </si>
  <si>
    <t>10.171.691/0001-40</t>
  </si>
  <si>
    <t>19.324.519/0001-53</t>
  </si>
  <si>
    <t>ADF SERVIÇOS MÉDICOS S/S LTDA</t>
  </si>
  <si>
    <t>15.674.192/0001-99</t>
  </si>
  <si>
    <t>MODOLO &amp; GRASSIOTTO SERVIÇOS MÉDICOS LTDA</t>
  </si>
  <si>
    <t>08.852.486/0001-06</t>
  </si>
  <si>
    <t>07.987.078/0001-90</t>
  </si>
  <si>
    <t>VELHO CUIDADO SERVIÇOS DE SAÚDE EIRELI</t>
  </si>
  <si>
    <t>17.798.743/0001-51</t>
  </si>
  <si>
    <t>10.757.721/0001-02</t>
  </si>
  <si>
    <t>SAMCA SERVIÇOS MÉDICOS LTDA</t>
  </si>
  <si>
    <t>18.256.393/0001-64</t>
  </si>
  <si>
    <t>RAFAELA CORDEIRO SERVIÇO MÉDICOS - EIRELI</t>
  </si>
  <si>
    <t>19.630.745/0001-62</t>
  </si>
  <si>
    <t>05.270.480/0001-24</t>
  </si>
  <si>
    <t>20.259.178/0001-69</t>
  </si>
  <si>
    <t>PRADO &amp; STAPE SERVIÇOS MÉDICOS SOCIEDADE SIMPLES LTDA</t>
  </si>
  <si>
    <t>17.293.917/0001-24</t>
  </si>
  <si>
    <t>FAST SERVIÇOS MÉDICOS LTDA</t>
  </si>
  <si>
    <t>19.374.349/0001-11</t>
  </si>
  <si>
    <t>ARAUJO E MACIEL SERVIÇOS MÉDICOS LTDA</t>
  </si>
  <si>
    <t>23.621.457/0001-19</t>
  </si>
  <si>
    <t>14.506.849/0001-46</t>
  </si>
  <si>
    <t>CLINICA PASCOA GERIATRIA - EIRELI</t>
  </si>
  <si>
    <t>22.711.420/0001-19</t>
  </si>
  <si>
    <t>LAEL SERVIÇOS MÉDICOS S/S LTDA</t>
  </si>
  <si>
    <t>17.936.262/0001-65</t>
  </si>
  <si>
    <t>05.558.534/0001-51</t>
  </si>
  <si>
    <t>CLINICA LUCIANA PAGANINI PIAZZOLLA EIRELI</t>
  </si>
  <si>
    <t>29.179.235/0001-74</t>
  </si>
  <si>
    <t>VERA LILIANE LOPES FERNANDES - CLINICA MEDICA - EIRELI</t>
  </si>
  <si>
    <t>29.321.595/0001-69</t>
  </si>
  <si>
    <t>CLINICA GERIATRICA VETTORAZZO LTDA</t>
  </si>
  <si>
    <t>15.527.728/0001-43</t>
  </si>
  <si>
    <t>INTOR ASSISTÊNCIA MÉDICA E PARTICIPAÇÕES LTDA</t>
  </si>
  <si>
    <t>07.916.815/0001-64</t>
  </si>
  <si>
    <t>LPB SERVIÇOS MÉDICOS LTDA</t>
  </si>
  <si>
    <t>29.762.092/0001-29</t>
  </si>
  <si>
    <t>ISRAEL WAJSBLAT SERVIÇOS MÉDICOS</t>
  </si>
  <si>
    <t>29.605.566/0001-29</t>
  </si>
  <si>
    <t>MENORAH CLINICA MÉDICA LTDA</t>
  </si>
  <si>
    <t>21.810.923/0001-89</t>
  </si>
  <si>
    <t>GOMES &amp; ABRANTES SERVIÇOS MÉDICOS LTDA</t>
  </si>
  <si>
    <t>15.748.441/0001-43</t>
  </si>
  <si>
    <t>10.749.938/0001-62</t>
  </si>
  <si>
    <t>24.879.515/0001-71</t>
  </si>
  <si>
    <t>31.018.701/0001-81</t>
  </si>
  <si>
    <t>BLBP SERVIÇOS MÉDICOS S/S LTDA</t>
  </si>
  <si>
    <t>29.286.584/0001-95</t>
  </si>
  <si>
    <t>BENESSERE SERVIÇOS MÉDICOS S/S</t>
  </si>
  <si>
    <t>30.554.947/0001-05</t>
  </si>
  <si>
    <t>26.862.635/0001-91</t>
  </si>
  <si>
    <t>07.479.133/0001-31</t>
  </si>
  <si>
    <t>NISHIMURA SERVIÇOS MÉDICOS LTDA</t>
  </si>
  <si>
    <t>18.197.751/0001-05</t>
  </si>
  <si>
    <t>03.763.092/0001-50</t>
  </si>
  <si>
    <t>32.532.043/0001-04</t>
  </si>
  <si>
    <t>EXPERTISE SERVIÇOS MÉDICOS LTDA</t>
  </si>
  <si>
    <t>10.503.367/0001-81</t>
  </si>
  <si>
    <t>MEDINA CLÍNICA MÉDICA LTDA</t>
  </si>
  <si>
    <t>32.862.703.0001/15</t>
  </si>
  <si>
    <t>CLÍNICA BONINI S/S</t>
  </si>
  <si>
    <t>31.432.619/0001-07</t>
  </si>
  <si>
    <t>28.764.032/0001-82</t>
  </si>
  <si>
    <t>HIGASHI &amp; YACOUB SERVIÇOS MÉDICOS S/S</t>
  </si>
  <si>
    <t>31.008.507/0001-15</t>
  </si>
  <si>
    <t>28.655.643/0001-92</t>
  </si>
  <si>
    <t>59.649.137/0001-14</t>
  </si>
  <si>
    <t>BAGATINI, BERTIN &amp; CARLO SERVIÇOS MÉDICOS LTDA</t>
  </si>
  <si>
    <t>33.931.962/0001-13</t>
  </si>
  <si>
    <t>Serviços Médicos</t>
  </si>
  <si>
    <t>Exames</t>
  </si>
  <si>
    <t>Exames e Consultas</t>
  </si>
  <si>
    <t>AGECOM TELECOMUNICAÇÕES E ELETRÔNICA LTDA</t>
  </si>
  <si>
    <t>-</t>
  </si>
  <si>
    <t>Manutenção de equip.</t>
  </si>
  <si>
    <t>Manutenção de sistemas</t>
  </si>
  <si>
    <t>06.066.387/0001-65</t>
  </si>
  <si>
    <t>Licença de uso manutenção de sistemas aplicativos padrões</t>
  </si>
  <si>
    <t>Licença de Uso - Software</t>
  </si>
  <si>
    <t>Arquivo externo</t>
  </si>
  <si>
    <t xml:space="preserve">Guarda externa de documentos </t>
  </si>
  <si>
    <t>Tabela contrato</t>
  </si>
  <si>
    <t>Administração e emissão de cartões de benefícios</t>
  </si>
  <si>
    <t>Benefícios</t>
  </si>
  <si>
    <t>TICKET SERVIÇOS S/A</t>
  </si>
  <si>
    <t>Manutenção de elevadores</t>
  </si>
  <si>
    <t>Contrato de Prestação de Serviços N° 99482</t>
  </si>
  <si>
    <t>Contrato de Prestação de Serviços N° 85361</t>
  </si>
  <si>
    <t>90.347.840/0003-80</t>
  </si>
  <si>
    <t>Manutenção preventiva</t>
  </si>
  <si>
    <t>Locação de impressoras</t>
  </si>
  <si>
    <t>Locação e manutenção de impressoras</t>
  </si>
  <si>
    <t>Consulta Técnica</t>
  </si>
  <si>
    <t>Engenharia Clínica</t>
  </si>
  <si>
    <t>Manutenção preventiva em equipamento biomédicos</t>
  </si>
  <si>
    <t>Serviços de portaria</t>
  </si>
  <si>
    <t>Serviços de vigilância</t>
  </si>
  <si>
    <t>Serviços de motorista e controle de acesso</t>
  </si>
  <si>
    <t>Segurança e vigilância</t>
  </si>
  <si>
    <t>Higienização e limpeza</t>
  </si>
  <si>
    <t>Limpeza e outras avenças</t>
  </si>
  <si>
    <t>Seguro predial</t>
  </si>
  <si>
    <t>Assessoria jurídica</t>
  </si>
  <si>
    <t>Prestação de serviços de locação e manutenção dos equipamentos de monitoramento</t>
  </si>
  <si>
    <t>Monitoramento</t>
  </si>
  <si>
    <t>Parceria</t>
  </si>
  <si>
    <t xml:space="preserve">Parceria Centro de Convivência para atividades, passeios </t>
  </si>
  <si>
    <t>Auditoria</t>
  </si>
  <si>
    <t>Prestação serviços auditoria contábil, fiscal e trabalhista</t>
  </si>
  <si>
    <t>Prótese Dentária</t>
  </si>
  <si>
    <t>Confecção de próteses odontológicas</t>
  </si>
  <si>
    <t>Enxoval Hospitalar</t>
  </si>
  <si>
    <t>Locação de enxoval hospitalar</t>
  </si>
  <si>
    <t>Consultoria</t>
  </si>
  <si>
    <t>Consultoria de planejamento e organização</t>
  </si>
  <si>
    <t>Convênio para desenvolvimento de programa de aprendizagem</t>
  </si>
  <si>
    <t>Aprendiz</t>
  </si>
  <si>
    <t>Manutenção preventiva e/ou corretiva de equipamentos de ar condicionado</t>
  </si>
  <si>
    <t>Remoção de lixo</t>
  </si>
  <si>
    <t>Serviços de remoção de lixo</t>
  </si>
  <si>
    <t>Licencimento de Software, Prestação de Serviços e Outras Avenças</t>
  </si>
  <si>
    <t>Locação nobreak</t>
  </si>
  <si>
    <t>Locação de nobreaks</t>
  </si>
  <si>
    <t>Controle de pragas</t>
  </si>
  <si>
    <t>Controle integrado de pragas</t>
  </si>
  <si>
    <t>Locação equipamento</t>
  </si>
  <si>
    <t>Locação de aparelho para eletromiografia</t>
  </si>
  <si>
    <t>Assistência Técnica</t>
  </si>
  <si>
    <t>Assistência técnica (Gerador)</t>
  </si>
  <si>
    <t>Locação de equipamentos</t>
  </si>
  <si>
    <t>Serviços de estágio</t>
  </si>
  <si>
    <t>Serviços para processo de recrutamento e administração de estagiários</t>
  </si>
  <si>
    <t>Convênio para prestação de serviços de comum rádio táxi</t>
  </si>
  <si>
    <t>Unidade do taxímetro</t>
  </si>
  <si>
    <t>Táxi</t>
  </si>
  <si>
    <t>Assitência Médica</t>
  </si>
  <si>
    <t>Prestação de serviços de remoção de pacientes</t>
  </si>
  <si>
    <t>Serviços médicos administrativos</t>
  </si>
  <si>
    <t>EMED SERVICOS MEDICOS LTDA</t>
  </si>
  <si>
    <t>CENTRO MÉDICO FREGUESIA DO Ó LTDA</t>
  </si>
  <si>
    <t>DMF UROLOGIA SERVIÇOS MÉDICOS S/S LTDA - EPP</t>
  </si>
  <si>
    <t>TIPO I (Contrato)</t>
  </si>
  <si>
    <t>Situação</t>
  </si>
  <si>
    <t>FINALIZADO</t>
  </si>
  <si>
    <t>PENDENTE</t>
  </si>
  <si>
    <t>Aditivo</t>
  </si>
  <si>
    <t>Aditivo Rejuste de Rede Credenciada</t>
  </si>
  <si>
    <t>Arrendamento</t>
  </si>
  <si>
    <t>Assesoria Jurídica</t>
  </si>
  <si>
    <t>Cessão de Contrato</t>
  </si>
  <si>
    <t>Cessão de Espaço</t>
  </si>
  <si>
    <t>Comodato</t>
  </si>
  <si>
    <t>Comodato OPME + Compra e Venda</t>
  </si>
  <si>
    <t>Compra e Venda</t>
  </si>
  <si>
    <t>Confidencialidade</t>
  </si>
  <si>
    <t>Confissão de Dívida</t>
  </si>
  <si>
    <t>Consignado</t>
  </si>
  <si>
    <t>Contrato Rede Credenciada</t>
  </si>
  <si>
    <t>Convênio</t>
  </si>
  <si>
    <t>Distrato</t>
  </si>
  <si>
    <t>Doação</t>
  </si>
  <si>
    <t>Empreitada</t>
  </si>
  <si>
    <t>Estudo Clínico</t>
  </si>
  <si>
    <t>Estágio/Aprendiz</t>
  </si>
  <si>
    <t>Financeiro</t>
  </si>
  <si>
    <t>Fornecimento</t>
  </si>
  <si>
    <t>Locação de Bens Imóveis</t>
  </si>
  <si>
    <t>Locação de Equipamento</t>
  </si>
  <si>
    <t>Notificação de Descumprimento Contratual</t>
  </si>
  <si>
    <t>Notificação de Rescisão Prévia</t>
  </si>
  <si>
    <t>Patrocínio</t>
  </si>
  <si>
    <t>Prestação de Serviços Médicos</t>
  </si>
  <si>
    <t>Prestação de Serviços Gerais</t>
  </si>
  <si>
    <t>Prestação de Serviços de Software</t>
  </si>
  <si>
    <t>Residencial</t>
  </si>
  <si>
    <t>Seguro</t>
  </si>
  <si>
    <t>Termo de Autorização de Uso de Imagem</t>
  </si>
  <si>
    <t>Termo de Quitação</t>
  </si>
  <si>
    <t>Urgência Interna</t>
  </si>
  <si>
    <t>Voluntariado</t>
  </si>
  <si>
    <t>CANCELADO</t>
  </si>
  <si>
    <t>AGUARDANDO CHANCELA</t>
  </si>
  <si>
    <t>AGUARDANDO ASSINATURA (CORPORATIVO)</t>
  </si>
  <si>
    <t>AGUARDANDO ASSINATURA (CONTRATADA)</t>
  </si>
  <si>
    <t>Locação de equipamento</t>
  </si>
  <si>
    <t>GMAC COMERICO E SERVIÇOS DE INFORMÁTICA LTDA</t>
  </si>
  <si>
    <t>11.448.247/0001-91</t>
  </si>
  <si>
    <t>Locação de servidores e microcomputadores</t>
  </si>
  <si>
    <t>Empresa</t>
  </si>
  <si>
    <t>Início
da vigência</t>
  </si>
  <si>
    <t>Término
da vigência</t>
  </si>
  <si>
    <t>Objeto do Contrato
(Serviço prestado/Especialidade/Exame realizado)</t>
  </si>
  <si>
    <t>Valor pago (R$)</t>
  </si>
  <si>
    <t>Contrato inicial
firmado em:</t>
  </si>
  <si>
    <t>Manutenção preventiva e corretiva e validação térmica (Auto clave)</t>
  </si>
  <si>
    <t>Código e descrição da natureza jurídica</t>
  </si>
  <si>
    <t>Código</t>
  </si>
  <si>
    <t>Natureza Jurídica</t>
  </si>
  <si>
    <t>Representante da Entidade</t>
  </si>
  <si>
    <t>Qualificação</t>
  </si>
  <si>
    <t>101-5</t>
  </si>
  <si>
    <t>Órgão Público do Poder Executivo Federal</t>
  </si>
  <si>
    <t>Administrador</t>
  </si>
  <si>
    <t>102-3</t>
  </si>
  <si>
    <t>Órgão Público do Poder Executivo Estadual ou
do Distrito Federal</t>
  </si>
  <si>
    <t>103-1</t>
  </si>
  <si>
    <t>Órgão Público do Poder Executivo Municipal</t>
  </si>
  <si>
    <t>104-0</t>
  </si>
  <si>
    <t>Órgão Público do Poder Legislativo Federal</t>
  </si>
  <si>
    <t>105-8</t>
  </si>
  <si>
    <t>Órgão Público do Poder Legislativo Estadual
ou do Distrito Federal</t>
  </si>
  <si>
    <t>106-6</t>
  </si>
  <si>
    <t>Órgão Público do Poder Legislativo Municipal</t>
  </si>
  <si>
    <t>107-4</t>
  </si>
  <si>
    <t>Órgão Público do Poder Judiciário Federal</t>
  </si>
  <si>
    <t>108-2</t>
  </si>
  <si>
    <t>Órgão Público do Poder Judiciário Estadual</t>
  </si>
  <si>
    <t>110-4</t>
  </si>
  <si>
    <t>Autarquia Federal</t>
  </si>
  <si>
    <t>Administrador ou Presidente</t>
  </si>
  <si>
    <t>05 ou 16</t>
  </si>
  <si>
    <t>111-2</t>
  </si>
  <si>
    <t>Autarquia Estadual ou do Distrito Federal</t>
  </si>
  <si>
    <t>112-0</t>
  </si>
  <si>
    <t>Autarquia Municipal</t>
  </si>
  <si>
    <t>113-9</t>
  </si>
  <si>
    <t>Fundação Pública de Direito Público Federal</t>
  </si>
  <si>
    <t>Presidente</t>
  </si>
  <si>
    <t>114-7</t>
  </si>
  <si>
    <t>Fundação Pública de Direito Público Estadual ou do Distrito Federal</t>
  </si>
  <si>
    <t>115-5</t>
  </si>
  <si>
    <t>Fundação Pública de Direito Público Municipal</t>
  </si>
  <si>
    <t>116-3</t>
  </si>
  <si>
    <t>Órgão Público Autônomo Federal</t>
  </si>
  <si>
    <t>117-1</t>
  </si>
  <si>
    <t>Órgão Público Autônomo Estadual ou do Distrito Federal</t>
  </si>
  <si>
    <t>118-0</t>
  </si>
  <si>
    <t>Órgão Público Autônomo Municipal</t>
  </si>
  <si>
    <t>119-8</t>
  </si>
  <si>
    <t>Comissão Polinacional</t>
  </si>
  <si>
    <t>120-1</t>
  </si>
  <si>
    <t>Fundo Público</t>
  </si>
  <si>
    <t>121-0</t>
  </si>
  <si>
    <t>Consórcio Público de Direito Público
(Associação Pública)</t>
  </si>
  <si>
    <t>122-8</t>
  </si>
  <si>
    <t>Consórcio Público de Direito Privado</t>
  </si>
  <si>
    <t>123-6</t>
  </si>
  <si>
    <t>Estado ou Distrito Federal</t>
  </si>
  <si>
    <t>124-4</t>
  </si>
  <si>
    <t>Município</t>
  </si>
  <si>
    <t>125-2</t>
  </si>
  <si>
    <t>Fundação Pública de Direito Privado Federal</t>
  </si>
  <si>
    <t>Administrador, Diretor, Presidente ou Fundador</t>
  </si>
  <si>
    <t>05, 10, 16 ou 54</t>
  </si>
  <si>
    <t>126-0</t>
  </si>
  <si>
    <t>Fundação Pública de Direito Privado Estadual
ou do Distrito Federal</t>
  </si>
  <si>
    <t>127-9</t>
  </si>
  <si>
    <t>Fundação Pública de Direito Privado Municipal</t>
  </si>
  <si>
    <t>1.
Administração
Pública</t>
  </si>
  <si>
    <t>201-1</t>
  </si>
  <si>
    <t>Empresa Pública</t>
  </si>
  <si>
    <t>Administrador, Diretor ou Presidente</t>
  </si>
  <si>
    <t>05, 10 ou 16</t>
  </si>
  <si>
    <t>203-8</t>
  </si>
  <si>
    <t>Sociedade de Economia Mista</t>
  </si>
  <si>
    <t>Diretor ou Presidente</t>
  </si>
  <si>
    <t>10 ou 16</t>
  </si>
  <si>
    <t>204-6</t>
  </si>
  <si>
    <t>Sociedade Anônima Aberta</t>
  </si>
  <si>
    <t>205-4</t>
  </si>
  <si>
    <t>Sociedade Anônima Fechada</t>
  </si>
  <si>
    <t>206-2</t>
  </si>
  <si>
    <t>Sociedade Empresária Limitada</t>
  </si>
  <si>
    <t>Administrador ou Sócio-Administrador</t>
  </si>
  <si>
    <t>05 ou 49</t>
  </si>
  <si>
    <t>207- 0</t>
  </si>
  <si>
    <t>Sociedade Empresária em Nome Coletivo</t>
  </si>
  <si>
    <t>Sócio-Administrador</t>
  </si>
  <si>
    <t>208-9</t>
  </si>
  <si>
    <t>Sociedade Empresária em Comandita Simples</t>
  </si>
  <si>
    <t>Sócio Comanditado</t>
  </si>
  <si>
    <t>209-7</t>
  </si>
  <si>
    <t>Sociedade Empresária em Comandita por Ações</t>
  </si>
  <si>
    <t>212-7</t>
  </si>
  <si>
    <t>Sociedade em Conta de Participação</t>
  </si>
  <si>
    <t>Administrador, Procurador, Sócio Ostensivo</t>
  </si>
  <si>
    <t>05, 17 ou 31</t>
  </si>
  <si>
    <t>213-5</t>
  </si>
  <si>
    <t>Empresário Individual</t>
  </si>
  <si>
    <t>Empresário</t>
  </si>
  <si>
    <t>214-3</t>
  </si>
  <si>
    <t>Cooperativa</t>
  </si>
  <si>
    <t>215-1</t>
  </si>
  <si>
    <t>Consórcio de Sociedades</t>
  </si>
  <si>
    <t>216-0</t>
  </si>
  <si>
    <t>Grupo de Sociedades</t>
  </si>
  <si>
    <t>221-6</t>
  </si>
  <si>
    <t>Empresa Domiciliada no Exterior</t>
  </si>
  <si>
    <t>Administrador, Procurador, Sócio-Administrador,
Fundador/Instituidor ou Beneficiário Final</t>
  </si>
  <si>
    <t>05, 17, 49, 54,
ou 69</t>
  </si>
  <si>
    <t>222-4</t>
  </si>
  <si>
    <t>Clube/Fundo de Investimento</t>
  </si>
  <si>
    <t>Responsável</t>
  </si>
  <si>
    <t>223-2</t>
  </si>
  <si>
    <t>Sociedade Simples Pura</t>
  </si>
  <si>
    <t>224-0</t>
  </si>
  <si>
    <t>Sociedade Simples Limitada</t>
  </si>
  <si>
    <t>225-9</t>
  </si>
  <si>
    <t>Sociedade Simples em Nome Coletivo</t>
  </si>
  <si>
    <t>226-7</t>
  </si>
  <si>
    <t>Sociedade Simples em Comandita Simples</t>
  </si>
  <si>
    <t>229-1</t>
  </si>
  <si>
    <t>Consórcio Simples</t>
  </si>
  <si>
    <t>230-5</t>
  </si>
  <si>
    <t>Empresa Individual de Responsabilidade
Limitada (de Natureza Empresária)</t>
  </si>
  <si>
    <t>Administrador, Procurador ou Titular Pessoa
Física Residente ou Domiciliado no Brasil.</t>
  </si>
  <si>
    <t>05, 17 ou 65</t>
  </si>
  <si>
    <t>231-3</t>
  </si>
  <si>
    <t>Empresa Individual de Responsabilidade
Limitada (de Natureza Simples)</t>
  </si>
  <si>
    <t>232-1</t>
  </si>
  <si>
    <t>Sociedade Unipessoal de Advogados</t>
  </si>
  <si>
    <t>233-0</t>
  </si>
  <si>
    <t>Cooperativas de Consumo</t>
  </si>
  <si>
    <t>2.
Entidades
Empresariais</t>
  </si>
  <si>
    <t>303-4</t>
  </si>
  <si>
    <t>Serviço Notarial e Registral (Cartório)</t>
  </si>
  <si>
    <t>Tabelião ou Oficial de Registro</t>
  </si>
  <si>
    <t>32 ou 42</t>
  </si>
  <si>
    <t>306-9</t>
  </si>
  <si>
    <t>Fundação Privada</t>
  </si>
  <si>
    <t>307-7</t>
  </si>
  <si>
    <t>Serviço Social Autônomo</t>
  </si>
  <si>
    <t>308-5</t>
  </si>
  <si>
    <t>Condomínio Edilício</t>
  </si>
  <si>
    <t>Administrador ou Síndico (Condomínio)</t>
  </si>
  <si>
    <t>05 ou 19</t>
  </si>
  <si>
    <t>310-7</t>
  </si>
  <si>
    <t>Comissão de Conciliação Prévia</t>
  </si>
  <si>
    <t>311-5</t>
  </si>
  <si>
    <t>Entidade de Mediação e Arbitragem</t>
  </si>
  <si>
    <t>313-1</t>
  </si>
  <si>
    <t>Entidade Sindical</t>
  </si>
  <si>
    <t>320-4</t>
  </si>
  <si>
    <t>Estabelecimento, no Brasil, de Fundação ou Associação Estrangeiras</t>
  </si>
  <si>
    <t>Procurador</t>
  </si>
  <si>
    <t>321-2</t>
  </si>
  <si>
    <t>Fundação ou Associação Domiciliada no Exterior</t>
  </si>
  <si>
    <t>Administrador, Procurador, Sócio-Administrador, Fundador/Instituidor ou Beneficiário Final.</t>
  </si>
  <si>
    <t>322-0</t>
  </si>
  <si>
    <t>Organização Religiosa</t>
  </si>
  <si>
    <t>Administrador, Diretor, Presidente, Vice- Presidente, Secretário, Tesoureiro</t>
  </si>
  <si>
    <t>05, 10, ou 16,
77, 78 ou 79</t>
  </si>
  <si>
    <t>323-9</t>
  </si>
  <si>
    <t>Comunidade Indígena</t>
  </si>
  <si>
    <t>Responsável Indígena</t>
  </si>
  <si>
    <t>324-7</t>
  </si>
  <si>
    <t>Fundo Privado</t>
  </si>
  <si>
    <t>325-5</t>
  </si>
  <si>
    <t>Órgão de Direção Nacional de Partido Político</t>
  </si>
  <si>
    <t>326-3</t>
  </si>
  <si>
    <t>Órgão de Direção Regional de Partido Político</t>
  </si>
  <si>
    <t>327-1</t>
  </si>
  <si>
    <t>Órgão de Direção Local de Partido Político</t>
  </si>
  <si>
    <t>328-0</t>
  </si>
  <si>
    <t>Comitê Financeiro de Partido Político</t>
  </si>
  <si>
    <t>329-8</t>
  </si>
  <si>
    <t>Frente Plebiscitária ou Referendária</t>
  </si>
  <si>
    <t>330-1</t>
  </si>
  <si>
    <t>Organização Social (OS)</t>
  </si>
  <si>
    <t>399-9</t>
  </si>
  <si>
    <t>Associação Privada</t>
  </si>
  <si>
    <t>05, 10, ou 16,
77, 78 ou79</t>
  </si>
  <si>
    <t>3.
Entidades
sem
fins
lucrativos</t>
  </si>
  <si>
    <t>401-4</t>
  </si>
  <si>
    <t>Empresa Individual Imobiliária</t>
  </si>
  <si>
    <t>Titular de Empresa Individual Imobiliária</t>
  </si>
  <si>
    <t>409-0</t>
  </si>
  <si>
    <t>Candidato a Cargo Político Eletivo</t>
  </si>
  <si>
    <t>412-0</t>
  </si>
  <si>
    <t>Produtor Rural (Pessoa Física)</t>
  </si>
  <si>
    <t>Produtor Rural</t>
  </si>
  <si>
    <t>4.
Pessoas
Físicas</t>
  </si>
  <si>
    <t>501-0</t>
  </si>
  <si>
    <t>Organização Internacional</t>
  </si>
  <si>
    <t>Representante de Organização Internacional</t>
  </si>
  <si>
    <t>502-9</t>
  </si>
  <si>
    <t>Representação Diplomática Estrangeira</t>
  </si>
  <si>
    <t>Diplomata, Cônsul, Ministro de Estado das Relações Exteriores ou Cônsul Honorário</t>
  </si>
  <si>
    <t>39, 40, 46 ou 60</t>
  </si>
  <si>
    <t>503-7</t>
  </si>
  <si>
    <t>Outras Instituições Extraterritoriais</t>
  </si>
  <si>
    <t>Representante da Instituição Extraterritorial</t>
  </si>
  <si>
    <t>5.
Organizações Internacionais e outras Instituições Extraterritoriais</t>
  </si>
  <si>
    <t>CECA PRESTAÇÃO DE SERVIÇOS MÉDICOS LTDA</t>
  </si>
  <si>
    <t>CLINICA MÉDICA NAKAMURA S/S</t>
  </si>
  <si>
    <t>ECOTRANS AMBIENTAL SISTEMA DE COLETA E DESTINAÇÃO DE RESIDUOS LTDA</t>
  </si>
  <si>
    <t>ESPALLARGAS, GONZALEZ, SAMPAIO - SOCIEDADE DE ADVOGADOS</t>
  </si>
  <si>
    <t>EZATEC COMÉRICO E MANUTENÇÃO DE ESTABILIZADORES E NO BREAKS EIRELI</t>
  </si>
  <si>
    <t>INOFT MÉDICOS ASSOCIADOS S/S</t>
  </si>
  <si>
    <t>JVM SERVIÇOS MÉDICOS E HEMOTERAPICOS</t>
  </si>
  <si>
    <t>MEDSYSTEM EQUIPAMENTOS MÉDICOS EIRELLI</t>
  </si>
  <si>
    <t>MHU SERVIÇOS MÉDICOS LTDA</t>
  </si>
  <si>
    <t>MP CLINICA MEDICA LTDA</t>
  </si>
  <si>
    <t>NÚCLEO BRASILEIRO DE ACUPUNTURA S/S LTDA</t>
  </si>
  <si>
    <t>OTOS CARE SERVIÇOS MÉDICOS LTDA</t>
  </si>
  <si>
    <t>R.L. SERVIÇOS EM EQUIPAMENTOS HOSPITALARES E FARMACEUTICOS LTDA</t>
  </si>
  <si>
    <t>RECRIARE SERVIÇOS MÉDICOS S/S</t>
  </si>
  <si>
    <t>ROCHA MÉDICOS ASSOCIADOS S/S</t>
  </si>
  <si>
    <t>SHIMABUKU &amp; TANAKA SERVIÇOS MÉDICOS LTDA</t>
  </si>
  <si>
    <t>TAIS BONILHA ALVES SERVIÇOS MÉDICOS EIRELI</t>
  </si>
  <si>
    <t>UCM SERVIÇOS MÉDICOS E CIRÚRGICOS ESPECIALIZADOS S/S</t>
  </si>
  <si>
    <t>04.120.966/0024-00</t>
  </si>
  <si>
    <t>05.278.889/0001-97</t>
  </si>
  <si>
    <t>E-VAL TECNOLOGIA EM INFORMÁTICA LTDA</t>
  </si>
  <si>
    <t>ANA PAULA MATOS FERREIRA</t>
  </si>
  <si>
    <t>CHUBB SEGUROS BRASIL S.A.</t>
  </si>
  <si>
    <t>CODE - INTEGRANDO TALENTOS LTDA</t>
  </si>
  <si>
    <t>36.282.357/0001-57</t>
  </si>
  <si>
    <t>11.361.753/0001-49</t>
  </si>
  <si>
    <t>ADAMATEC ELETRONICOS LTDA</t>
  </si>
  <si>
    <t>BRAGA E BENJAMIN SAÚDE LTDA</t>
  </si>
  <si>
    <t>Serviços profissionais de consultoria especializada em Gestão Estratégica de Benefícios, gestão de saúde e qualidade de vida, realizando a administração dos benefícios oferecidos pela CONTRATANTE, visando diagnosticar, analisar, propor ações estratégicas e recomendações técnicas para a CONTRATANTE.</t>
  </si>
  <si>
    <t>VICTORY CONSULTING CORRETORA DE SEGUROS LTDA</t>
  </si>
  <si>
    <t>03.285.945/0001-95</t>
  </si>
  <si>
    <t>Assessoria Jurídica 
(Regular e Contratos)</t>
  </si>
  <si>
    <t>Assessoria Jurídica 
(Trabalhistas)</t>
  </si>
  <si>
    <t>Assessoria Jurídica 
(Cível e Tributaria)</t>
  </si>
  <si>
    <t>SP-FIX EXPORTAÇÃO E IMPORTAÇÃO DE PRODUTOS MÉDICOS E ODONTOLÓGICOS LTDA</t>
  </si>
  <si>
    <t>07.752.299/0001-80</t>
  </si>
  <si>
    <t>Comodato de bens odontológicos (motor e kit's cirúrgicos)</t>
  </si>
  <si>
    <t>HOSPITAL SANTA CATARINA</t>
  </si>
  <si>
    <t>60.922.168/0007-71</t>
  </si>
  <si>
    <t>Comodato servidor</t>
  </si>
  <si>
    <t>60.922.168/0001-68</t>
  </si>
  <si>
    <t>Comodato switch's</t>
  </si>
  <si>
    <t>Manutenção Call Routing System | IPBX (Call Center)</t>
  </si>
  <si>
    <t>Manutenção Hipath 3750 (PABX)</t>
  </si>
  <si>
    <t>ASSOCIAÇÃO CONGREGAÇÃO DE SANTA CATARINA</t>
  </si>
  <si>
    <t>EIDI SERVIÇOS MÉDICOS LTDA</t>
  </si>
  <si>
    <t>AGUARDANDO ASSINATURA (GESTOR DO CONTRATO)</t>
  </si>
  <si>
    <t>AGUARDANDO ANÁLISE (RELAÇÕES GOVERNAMENTAIS)</t>
  </si>
  <si>
    <t>29.309.127/0001-79</t>
  </si>
  <si>
    <t>AMIL ASSISTÊNCIA MÉDICA INTERNACIONAL S.A.</t>
  </si>
  <si>
    <t>Planos de saúde (Convênio médico e odontológico)</t>
  </si>
  <si>
    <t>Termos</t>
  </si>
  <si>
    <t>MV INFORMÁTICA NORDESTE LTDA</t>
  </si>
  <si>
    <t>LABORATÓRIO DE PRÓTESE DENTÁRIA STYLO.COM LTDA</t>
  </si>
  <si>
    <t>12.062.357/0001-83</t>
  </si>
  <si>
    <t>PLATANO CLINICA MEDICA LTDA</t>
  </si>
  <si>
    <t>28.733.365/0001-44</t>
  </si>
  <si>
    <t>PROSPERAR FISIOTERAPIA E FUNÇÃO PULMONAR EIRELI</t>
  </si>
  <si>
    <t>SGT SERVIÇOS DE SAÚDE E TI LTDA</t>
  </si>
  <si>
    <t>KOYAMA ENDOSCOPIA DIGESTIVA LTDA</t>
  </si>
  <si>
    <t>KPMG AUDITORES INDEPENDETES</t>
  </si>
  <si>
    <t>57.755.217/0001-29</t>
  </si>
  <si>
    <t>Prazo
(Em meses)</t>
  </si>
  <si>
    <t>Indeterminado</t>
  </si>
  <si>
    <t>Atividades paisagísticas</t>
  </si>
  <si>
    <t>EULALIA SERVICOS DEDETIZADORA, HIDRAULICA, PAISAGISMO E MANUTENCAO PREDIAL LTDA</t>
  </si>
  <si>
    <t>24.982.334/0001-76</t>
  </si>
  <si>
    <t>PLANISA PLANEJAMENTO E ORGANIZACAO DE INSTITUICOES DE SAUDE LTDA</t>
  </si>
  <si>
    <t>22.722.303/0001-50</t>
  </si>
  <si>
    <t>DEBORAH FRIGINI SCARDUA SERVICOS MEDICOS LTDA</t>
  </si>
  <si>
    <t>37.947.697/0001-12</t>
  </si>
  <si>
    <t>REALT MEDICINA LTDA</t>
  </si>
  <si>
    <t>AGUARDANDO ANÁLISE (CONTRATADA)</t>
  </si>
  <si>
    <t>AGUARDANDO ANÁLISE (GESTOR DO CONTRATO)</t>
  </si>
  <si>
    <t>AGUARDANDO ASSINATURA (DIRETOR)</t>
  </si>
  <si>
    <t>AGUARDANDO ELABORAÇÃO/ANÁLISE/ALTERAÇÃO (JURÍDICO)</t>
  </si>
  <si>
    <t>COVEK SERVIÇOS DE TECNOLOGIA LTDA</t>
  </si>
  <si>
    <t>10.878.438/0001-20</t>
  </si>
  <si>
    <t>Consultoria técnica em servidores Linux,  Windows e Banco de Dados Oracle</t>
  </si>
  <si>
    <t>HEALTHIER CONSULT E ASSISTENCIA MEDICA LTDA</t>
  </si>
  <si>
    <t>RESOLV HOSPITALAR LTDA</t>
  </si>
  <si>
    <t>34.656.653/0001-45</t>
  </si>
  <si>
    <t>ADAK CLINICA MEDICA E SERVIÇOS HOSPITALARES LTDA</t>
  </si>
  <si>
    <t>27.402.623/0001-47</t>
  </si>
  <si>
    <t>PTM SERVIÇOS MEDICOS LTDA</t>
  </si>
  <si>
    <t>Coleta de resíduos</t>
  </si>
  <si>
    <t>REPRATA AMBIENTAL LTDA</t>
  </si>
  <si>
    <t>67.297.739/0001-88</t>
  </si>
  <si>
    <t>Tratamento dos efluentes, reveladores, fixadores, água de lavagem, filmes odontológicos e resíduo de Amalgama</t>
  </si>
  <si>
    <t>NOS SERVIÇOS MEDICOS LTDA</t>
  </si>
  <si>
    <t>39.437.271/0001-44</t>
  </si>
  <si>
    <t>FIC SAUDAVEL – SERVIÇOS MEDICOS LTDA</t>
  </si>
  <si>
    <t>28.175.344/0001-50</t>
  </si>
  <si>
    <t>TK ELEVADORES BRASIL LTDA (nº 85361)</t>
  </si>
  <si>
    <t>TK ELEVADORES BRASIL LTDA (nº 99482)</t>
  </si>
  <si>
    <t>SIMPRESS COMÉRCIO LOCAÇÃO E SERVIÇOS LTDA</t>
  </si>
  <si>
    <t>AGESP ELETROTÉCNICA LTDA</t>
  </si>
  <si>
    <t>PROTESE DENTARIA TACHOTTE LTDA</t>
  </si>
  <si>
    <t>RODRIGUES TELHADOS E COBERTURAS EIRELI</t>
  </si>
  <si>
    <t>Troca de calhas</t>
  </si>
  <si>
    <t>20.228.543/0001-78</t>
  </si>
  <si>
    <t>Troca e reparo das calhas externas</t>
  </si>
  <si>
    <t>CENTRO DE REFÊRENCIA DO IDOSO DA ZONA NORTE</t>
  </si>
  <si>
    <t>SECRETARIA DE ESTADO DA  SAÚDE DO ESTADO DE SÃO PAULO</t>
  </si>
  <si>
    <t>Relação de Contratos - CRI Norte 2021</t>
  </si>
  <si>
    <t>Status do Contrato</t>
  </si>
  <si>
    <t>Tipo de Contrato</t>
  </si>
  <si>
    <t>Início do Contrato</t>
  </si>
  <si>
    <t>Nº Ajuste</t>
  </si>
  <si>
    <t>Vigência</t>
  </si>
  <si>
    <t>Condições
de pagamento</t>
  </si>
  <si>
    <t>Multas/Atrasos/Pendências/Irregularidades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</si>
  <si>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</si>
  <si>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</si>
  <si>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</si>
  <si>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</si>
  <si>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</si>
  <si>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</si>
  <si>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</si>
  <si>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</si>
  <si>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</si>
  <si>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</si>
  <si>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</si>
  <si>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</si>
  <si>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</si>
  <si>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 pago no exercício de 2021</t>
  </si>
  <si>
    <t>Ativo</t>
  </si>
  <si>
    <t>Encerrado</t>
  </si>
  <si>
    <t>Distrato
04/01/2021</t>
  </si>
  <si>
    <t xml:space="preserve"> R$ 109,20 - Hora Consulta
Depósito bancário todo dia 15 do mês após recebimento da Nota Fiscal com no mínimo 5 dias de antecedência. </t>
  </si>
  <si>
    <t>N/C</t>
  </si>
  <si>
    <t>Distrato
01/04/2021</t>
  </si>
  <si>
    <t xml:space="preserve"> R$ 189,10 - Hora Consulta
 R$ 83,60 por exame
Depósito bancário todo dia 15 do mês após recebimento da Nota Fiscal com no mínimo 5 dias de antecedência. </t>
  </si>
  <si>
    <t xml:space="preserve"> Consultas - R$ 109,00
Pequenos Procedimentos - R$ 115,40
Depósito bancário todo dia 15 do mês após recebimento da Nota Fiscal com no mínimo 5 dias de antecedência.</t>
  </si>
  <si>
    <t>R$ 1.002,10 - Plantão de 6 horas
Depósito bancário todo dia 15 do mês após recebimento da Nota Fiscal com no mínimo 5 dias de antecedência.</t>
  </si>
  <si>
    <t>Distrato
01/07/2021</t>
  </si>
  <si>
    <t xml:space="preserve"> R$ 161,50 - Hora Consulta
Depósito bancário todo dia 15 do mês após recebimento da Nota Fiscal com no mínimo 5 dias de antecedência. </t>
  </si>
  <si>
    <t>INOVARE MED - SERVIÇOS MEDICOS LTDA</t>
  </si>
  <si>
    <t xml:space="preserve">R$ 800,00 mensal
Pagamento de Boleto bancário  após recebimento da Nota Fiscal com no mínimo 5 dias de antecedência. </t>
  </si>
  <si>
    <t xml:space="preserve">R$ 450,00 mensal
Pagamento de Boleto bancário  após recebimento da Nota Fiscal com no mínimo 5 dias de antecedência. </t>
  </si>
  <si>
    <t xml:space="preserve">R$ 720,00 mensal
Pagamento de Boleto bancário  após recebimento da Nota Fiscal com no mínimo 5 dias de antecedência. </t>
  </si>
  <si>
    <t xml:space="preserve">R$ 330,00 mensal
Pagamento de Boleto bancário  após recebimento da Nota Fiscal com no mínimo 5 dias de antecedência. </t>
  </si>
  <si>
    <t xml:space="preserve">R$ 2120,00 mensal
Pagamento de Boleto bancário  após recebimento da Nota Fiscal com no mínimo 5 dias de antecedência. </t>
  </si>
  <si>
    <t>valor por tabela/produto
Pagamento de Boleto bancário  após recebimento da Nota Fiscal com no mínimo 5 dias de antecedência.</t>
  </si>
  <si>
    <t xml:space="preserve">R$ 533,70 mensal até Junho/2021
R$ 566,20 a partir de Julho/2021
Pagamento de Boleto bancário  após recebimento da Nota Fiscal com no mínimo 5 dias de antecedência. </t>
  </si>
  <si>
    <t>Não há custo</t>
  </si>
  <si>
    <t>R$ 176,70 por aprendiz/mensal
Pagamento de Boleto bancário  após recebimento da Nota Fiscal com no mínimo 5 dias de antecedência.</t>
  </si>
  <si>
    <t>R$ 40,00 por estagiário
Pagamento de Boleto bancário  após recebimento da Nota Fiscal com no mínimo 5 dias de antecedência.</t>
  </si>
  <si>
    <t>Valor definido tabela
Pagamento de Boleto bancário  após recebimento da Nota Fiscal com no mínimo 5 dias de antecedência.</t>
  </si>
  <si>
    <t xml:space="preserve">R$ 2800,00 mensal
Pagamento de Boleto bancário  após recebimento da Nota Fiscal com no mínimo 5 dias de antecedência. </t>
  </si>
  <si>
    <t xml:space="preserve">R$ 2560,00 mensal
Pagamento de Boleto bancário  após recebimento da Nota Fiscal com no mínimo 5 dias de antecedência. </t>
  </si>
  <si>
    <t xml:space="preserve">R$ 1495,16 mensal
Pagamento de Boleto bancário  após recebimento da Nota Fiscal com no mínimo 5 dias de antecedência. </t>
  </si>
  <si>
    <t xml:space="preserve">R$ 12350,00 pela poda e remoção de árvores
R$ 1750,00 pela emissão do laudo técnico
Parcela única, mediante depósito ou transferência, dez dias após o início da prestação de serviços mediante emissão de Nota Fiscal  </t>
  </si>
  <si>
    <t xml:space="preserve">R$ 1200,00 mensal
Pagamento de Boleto bancário  após recebimento da Nota Fiscal com no mínimo 5 dias de antecedência. </t>
  </si>
  <si>
    <t xml:space="preserve">R$ 3991,44 em Janeiro/2021
R$ 4336,00 a partir de Fevereiro/2021
Pagamento de Boleto bancário  após recebimento da Nota Fiscal com no mínimo 5 dias de antecedência. </t>
  </si>
  <si>
    <t>R$ 109,20 - Hora Consulta
Depósito bancário todo dia 15 do mês após recebimento da Nota Fiscal com no mínimo 5 dias de antecedência.</t>
  </si>
  <si>
    <t>R$ 189,10 - Hora Consulta
Depósito bancário todo dia 15 do mês após recebimento da Nota Fiscal com no mínimo 5 dias de antecedência.</t>
  </si>
  <si>
    <t xml:space="preserve">Exames Mapeamento Retina -  R$ 37,10
CTD  - R$ 37,10
Exame Gonioscopia - R$ 37,10
Depósito bancário todo dia 15 do mês após recebimento da Nota Fiscal com no mínimo 5 dias de antecedência. </t>
  </si>
  <si>
    <t xml:space="preserve"> Consultas - R$ 109,20
Exames Mapeamento Retina -  R$ 37,10
CTD  - R$ 37,10
Exame Gonioscopia - R$ 37,10
Depósito bancário todo dia 15 do mês após recebimento da Nota Fiscal com no mínimo 5 dias de antecedência. </t>
  </si>
  <si>
    <t xml:space="preserve"> Consultas - R$ 109,00
Pequenos. Procedimentos - R$ 115,40
Depósito bancário todo dia 15 do mês após recebimento da Nota Fiscal com no mínimo 5 dias de antecedência. </t>
  </si>
  <si>
    <t xml:space="preserve">R$ 1.002,10 - Plantão de 6 horas
R$109,20 - Por Hora para atedimento de Emergência durante o Plantão
R$ 109,20 - Por Hora Consulta para Geriatria
Depósito bancário todo dia 15 do mês após recebimento da Nota Fiscal com no mínimo 5 dias de antecedência. </t>
  </si>
  <si>
    <t xml:space="preserve"> Ecocardiograma – R$ 57,70
Eletrocardiograma – R$ 8,30
Holter – R$ 31,60
Mapa – R$ 31,60
Teste Ergométrico – R$ 57,70
Pagamento de Boleto bancário  após recebimento da Nota Fiscal com no mínimo 5 dias de antecedência. </t>
  </si>
  <si>
    <t xml:space="preserve"> R$ 189,10 - Hora Consulta
 R$ 83,60 por exame
Depósito bancário todo dia 15 do mês após recebimento da Nota Fiscal com no mínimo 5 dias de antecedência. </t>
  </si>
  <si>
    <t xml:space="preserve"> R$ 109,20 - Hora Consulta
R$ 37,40 - exame
Depósito bancário todo dia 15 do mês após recebimento da Nota Fiscal com no mínimo 5 dias de antecedência. </t>
  </si>
  <si>
    <t xml:space="preserve">R$ 1.002,10 - Plantão de 6 horas
Depósito bancário todo dia 15 do mês após recebimento da Nota Fiscal com no mínimo 5 dias de antecedência. </t>
  </si>
  <si>
    <t>NACIONAL COMERCIAL HOSPITALAR S.A.</t>
  </si>
  <si>
    <t>52.202.744/0001-92</t>
  </si>
  <si>
    <t>Cessão de uso de equipamento à título oneroso, INCUBADORA 3M MODELO 390</t>
  </si>
  <si>
    <t>41.372.812/0001-45</t>
  </si>
  <si>
    <t>CONTRATOS ATIVOS  2021</t>
  </si>
  <si>
    <t>Prestação de serviços médicos na especialidade de Neurologia</t>
  </si>
  <si>
    <t>Prestação de serviços médicos na especialidade de Urologia</t>
  </si>
  <si>
    <t>Prestação de serviços médicos na especialidade de Oftalmologia</t>
  </si>
  <si>
    <t>Prestação de serviços médicos na especialidade de Dermatologia</t>
  </si>
  <si>
    <t>Prestação de serviços médicos na especialidade de Cardiologia - Saúde do Homem e Geriatria</t>
  </si>
  <si>
    <t>Prestação de serviços médicos na especialidade deUrologia - Saúde do Homem</t>
  </si>
  <si>
    <t>Prestação de serviços médicos na especialidade de Cardiologia</t>
  </si>
  <si>
    <t>Prestação de serviços médicos na especialidade de Geriatria</t>
  </si>
  <si>
    <t>Prestação de serviços médicos na especialidade de Endocrinologia</t>
  </si>
  <si>
    <t>Prestação de serviços médicos na especialidade de Otorrinolaringologia</t>
  </si>
  <si>
    <t>Prestação de serviços médicos na especialidade de Reumatologia</t>
  </si>
  <si>
    <t>Prestação de serviços médicos na especialidade de Pneumologia</t>
  </si>
  <si>
    <t>Prestação de serviços médicos na especialidade de Gastroenterologia</t>
  </si>
  <si>
    <t>Prestação de serviços médicos na especialidade de Infectologia (CCIH)</t>
  </si>
  <si>
    <t xml:space="preserve"> Prestação de serviços médicos na especialidade de Programa Saúde do Homem - Urologia</t>
  </si>
  <si>
    <t>Prestação de serviços médicos na especialidade de Anticoagulação</t>
  </si>
  <si>
    <t>Prestação de serviços médicos na especialidade de Endoscopia e colonoscopia</t>
  </si>
  <si>
    <t>Prestação de serviços médicos na especialidade de Cardiologia - Saúde do Homem (e Fisiatria)</t>
  </si>
  <si>
    <t>Prestação de serviços médicos na especialidade de Psiquiatria</t>
  </si>
  <si>
    <t>Prestação de serviços médicos na especialidade de Endocrinologia / Fisiatria</t>
  </si>
  <si>
    <t>Prestação de serviços médicos na especialidade de Angiologia</t>
  </si>
  <si>
    <t>Prestação de serviços médicos na especialidade de Ortopedia</t>
  </si>
  <si>
    <t>Prestação de serviços médicos na realização de exames de Eletroneuromiografia</t>
  </si>
  <si>
    <t>Prestação de serviços médicos na realização de exames de Prova de função pulmonar (Espirometria)</t>
  </si>
  <si>
    <t>Prestação de serviços médicos na especialidade de Ginecologia</t>
  </si>
  <si>
    <t>Hora Trabalhada - R$ 109,20 
CTD - R$ 37,10 
Gonioscopia - R$ 37,10
Mapeamento de Retina - R$ 37,10</t>
  </si>
  <si>
    <t>Consultas - R$ 109,20 
Peq. Procedimentos - R$ 115,40</t>
  </si>
  <si>
    <t>Hora Trabalhada - R$ 109,20
CTD - R$ 37,10 
Gonioscopia - R$ 37,10
Mapeamento de Retina - R$ 37,10</t>
  </si>
  <si>
    <t xml:space="preserve">Ecocardiograma – R$ 56,00
Eletrocardiograma – R$ 8,16
Holter – R$ 30,60
Mapa – R$ 30,60
Teste Ergométrico – R$ 56,00
</t>
  </si>
  <si>
    <t>Plantão SH - R$ 1.002,10 
Hora de consulta - R$ 109,20</t>
  </si>
  <si>
    <t>Consultas - R$ 109,20
Peq. Procedimentos - R$ 115,40</t>
  </si>
  <si>
    <t>Por hora R$ 109,20 
Por exame de nasofibro - R$ 37,40</t>
  </si>
  <si>
    <t>Endoscopia - R$ 105,00</t>
  </si>
  <si>
    <t>Consulta - R$ 189,10
Exame - R$ 150,40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</si>
</sst>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b/>
      <sz val="16"/>
      <color indexed="17"/>
      <name val="Calibri"/>
      <family val="2"/>
    </font>
    <font>
      <sz val="14"/>
      <name val="Tahoma"/>
      <family val="2"/>
    </font>
    <font>
      <b/>
      <sz val="14"/>
      <name val="Tahoma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36"/>
      <color indexed="9"/>
      <name val="Calibri"/>
      <family val="2"/>
    </font>
    <font>
      <b/>
      <sz val="22"/>
      <name val="Calibri"/>
      <family val="2"/>
    </font>
    <font>
      <b/>
      <i/>
      <u val="single"/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7"/>
      <name val="Calibri"/>
      <family val="2"/>
    </font>
    <font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B05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0"/>
      <color rgb="FF00B050"/>
      <name val="Calibri"/>
      <family val="2"/>
    </font>
    <font>
      <b/>
      <sz val="36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44" applyFont="1" applyFill="1" applyAlignment="1">
      <alignment/>
    </xf>
    <xf numFmtId="0" fontId="0" fillId="0" borderId="0" xfId="33" applyFont="1" applyFill="1" applyAlignment="1">
      <alignment/>
    </xf>
    <xf numFmtId="0" fontId="0" fillId="0" borderId="0" xfId="47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47" applyFont="1" applyFill="1" applyAlignment="1">
      <alignment/>
    </xf>
    <xf numFmtId="0" fontId="0" fillId="0" borderId="11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44" fontId="52" fillId="0" borderId="10" xfId="45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4" fontId="52" fillId="0" borderId="10" xfId="45" applyFont="1" applyFill="1" applyBorder="1" applyAlignment="1">
      <alignment horizontal="center" vertical="center" wrapText="1"/>
    </xf>
    <xf numFmtId="8" fontId="52" fillId="0" borderId="10" xfId="45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44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5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4" fontId="54" fillId="33" borderId="10" xfId="45" applyFont="1" applyFill="1" applyBorder="1" applyAlignment="1">
      <alignment horizontal="center" vertical="center"/>
    </xf>
    <xf numFmtId="44" fontId="50" fillId="33" borderId="10" xfId="45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4" fontId="55" fillId="0" borderId="10" xfId="45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50" fillId="0" borderId="12" xfId="0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4" fontId="0" fillId="0" borderId="0" xfId="45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50" fillId="0" borderId="11" xfId="0" applyFont="1" applyBorder="1" applyAlignment="1">
      <alignment vertical="center"/>
    </xf>
    <xf numFmtId="44" fontId="0" fillId="0" borderId="11" xfId="45" applyFont="1" applyBorder="1" applyAlignment="1">
      <alignment vertical="center"/>
    </xf>
    <xf numFmtId="44" fontId="0" fillId="0" borderId="11" xfId="45" applyFont="1" applyBorder="1" applyAlignment="1">
      <alignment horizontal="center" vertical="center" wrapText="1"/>
    </xf>
    <xf numFmtId="44" fontId="0" fillId="0" borderId="11" xfId="45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4" fontId="56" fillId="0" borderId="10" xfId="45" applyFont="1" applyBorder="1" applyAlignment="1">
      <alignment vertical="center"/>
    </xf>
    <xf numFmtId="44" fontId="50" fillId="0" borderId="10" xfId="45" applyFont="1" applyBorder="1" applyAlignment="1">
      <alignment vertical="center"/>
    </xf>
    <xf numFmtId="44" fontId="16" fillId="0" borderId="10" xfId="0" applyNumberFormat="1" applyFont="1" applyFill="1" applyBorder="1" applyAlignment="1">
      <alignment horizontal="center" vertical="center" wrapText="1"/>
    </xf>
    <xf numFmtId="44" fontId="16" fillId="0" borderId="10" xfId="49" applyNumberFormat="1" applyFont="1" applyFill="1" applyBorder="1" applyAlignment="1">
      <alignment horizontal="center" vertical="center" wrapText="1"/>
      <protection/>
    </xf>
    <xf numFmtId="44" fontId="16" fillId="0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 wrapText="1"/>
    </xf>
    <xf numFmtId="14" fontId="18" fillId="8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44" fontId="60" fillId="0" borderId="10" xfId="45" applyFont="1" applyFill="1" applyBorder="1" applyAlignment="1">
      <alignment horizontal="center" vertical="center" wrapText="1"/>
    </xf>
    <xf numFmtId="14" fontId="23" fillId="0" borderId="10" xfId="45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44" fontId="60" fillId="0" borderId="10" xfId="45" applyFont="1" applyFill="1" applyBorder="1" applyAlignment="1">
      <alignment vertical="center"/>
    </xf>
    <xf numFmtId="44" fontId="60" fillId="0" borderId="10" xfId="45" applyFont="1" applyFill="1" applyBorder="1" applyAlignment="1">
      <alignment horizontal="center" vertical="center"/>
    </xf>
    <xf numFmtId="44" fontId="60" fillId="0" borderId="10" xfId="45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44" fontId="23" fillId="0" borderId="10" xfId="45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8" fontId="52" fillId="0" borderId="10" xfId="45" applyNumberFormat="1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/>
    </xf>
    <xf numFmtId="14" fontId="59" fillId="0" borderId="12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14" fontId="59" fillId="0" borderId="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50" fillId="33" borderId="10" xfId="45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1019175</xdr:colOff>
      <xdr:row>4</xdr:row>
      <xdr:rowOff>933450</xdr:rowOff>
    </xdr:to>
    <xdr:pic>
      <xdr:nvPicPr>
        <xdr:cNvPr id="1" name="Imagem 1" descr="Sem título.png"/>
        <xdr:cNvPicPr preferRelativeResize="1">
          <a:picLocks noChangeAspect="1"/>
        </xdr:cNvPicPr>
      </xdr:nvPicPr>
      <xdr:blipFill>
        <a:blip r:embed="rId1"/>
        <a:srcRect r="38943"/>
        <a:stretch>
          <a:fillRect/>
        </a:stretch>
      </xdr:blipFill>
      <xdr:spPr>
        <a:xfrm>
          <a:off x="0" y="57150"/>
          <a:ext cx="98488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3219450</xdr:colOff>
      <xdr:row>0</xdr:row>
      <xdr:rowOff>19050</xdr:rowOff>
    </xdr:from>
    <xdr:to>
      <xdr:col>9</xdr:col>
      <xdr:colOff>581025</xdr:colOff>
      <xdr:row>4</xdr:row>
      <xdr:rowOff>914400</xdr:rowOff>
    </xdr:to>
    <xdr:pic>
      <xdr:nvPicPr>
        <xdr:cNvPr id="2" name="Imagem 2" descr="Sem título.png"/>
        <xdr:cNvPicPr preferRelativeResize="1">
          <a:picLocks noChangeAspect="1"/>
        </xdr:cNvPicPr>
      </xdr:nvPicPr>
      <xdr:blipFill>
        <a:blip r:embed="rId1"/>
        <a:srcRect l="70123"/>
        <a:stretch>
          <a:fillRect/>
        </a:stretch>
      </xdr:blipFill>
      <xdr:spPr>
        <a:xfrm>
          <a:off x="23507700" y="19050"/>
          <a:ext cx="48577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0</xdr:row>
      <xdr:rowOff>38100</xdr:rowOff>
    </xdr:from>
    <xdr:to>
      <xdr:col>2</xdr:col>
      <xdr:colOff>2266950</xdr:colOff>
      <xdr:row>4</xdr:row>
      <xdr:rowOff>104775</xdr:rowOff>
    </xdr:to>
    <xdr:pic>
      <xdr:nvPicPr>
        <xdr:cNvPr id="1" name="Imagem 1" descr="logo_cri_curv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81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view="pageBreakPreview" zoomScale="50" zoomScaleNormal="50" zoomScaleSheetLayoutView="50" zoomScalePageLayoutView="0" workbookViewId="0" topLeftCell="A1">
      <pane xSplit="3" topLeftCell="E1" activePane="topRight" state="frozen"/>
      <selection pane="topLeft" activeCell="A50" sqref="A50"/>
      <selection pane="topRight" activeCell="I31" sqref="I31"/>
    </sheetView>
  </sheetViews>
  <sheetFormatPr defaultColWidth="9.140625" defaultRowHeight="61.5" customHeight="1"/>
  <cols>
    <col min="1" max="1" width="14.00390625" style="14" bestFit="1" customWidth="1"/>
    <col min="2" max="2" width="118.421875" style="16" customWidth="1"/>
    <col min="3" max="3" width="35.8515625" style="14" bestFit="1" customWidth="1"/>
    <col min="4" max="4" width="136.00390625" style="15" customWidth="1"/>
    <col min="5" max="5" width="54.8515625" style="15" customWidth="1"/>
    <col min="6" max="6" width="28.28125" style="88" bestFit="1" customWidth="1"/>
    <col min="7" max="7" width="21.28125" style="88" hidden="1" customWidth="1"/>
    <col min="8" max="8" width="23.00390625" style="88" hidden="1" customWidth="1"/>
    <col min="9" max="9" width="29.28125" style="89" customWidth="1"/>
    <col min="10" max="16384" width="9.140625" style="5" customWidth="1"/>
  </cols>
  <sheetData>
    <row r="1" spans="1:9" ht="26.25">
      <c r="A1" s="27"/>
      <c r="B1" s="21"/>
      <c r="C1" s="22"/>
      <c r="D1" s="20"/>
      <c r="E1" s="20"/>
      <c r="F1" s="93"/>
      <c r="G1" s="93"/>
      <c r="H1" s="93"/>
      <c r="I1" s="94"/>
    </row>
    <row r="2" spans="1:9" s="17" customFormat="1" ht="26.25">
      <c r="A2" s="64"/>
      <c r="B2" s="65"/>
      <c r="C2" s="65"/>
      <c r="D2" s="65"/>
      <c r="E2" s="65"/>
      <c r="F2" s="95"/>
      <c r="G2" s="95"/>
      <c r="H2" s="95"/>
      <c r="I2" s="95"/>
    </row>
    <row r="3" spans="1:9" s="17" customFormat="1" ht="26.25">
      <c r="A3" s="64"/>
      <c r="B3" s="65"/>
      <c r="C3" s="65"/>
      <c r="D3" s="65"/>
      <c r="E3" s="65"/>
      <c r="F3" s="95"/>
      <c r="G3" s="95"/>
      <c r="H3" s="95"/>
      <c r="I3" s="95"/>
    </row>
    <row r="4" spans="1:9" s="17" customFormat="1" ht="26.25">
      <c r="A4" s="64"/>
      <c r="B4" s="65"/>
      <c r="C4" s="65"/>
      <c r="D4" s="65"/>
      <c r="E4" s="65"/>
      <c r="F4" s="95"/>
      <c r="G4" s="95"/>
      <c r="H4" s="95"/>
      <c r="I4" s="95"/>
    </row>
    <row r="5" spans="1:9" ht="81" customHeight="1">
      <c r="A5" s="26"/>
      <c r="B5" s="24"/>
      <c r="C5" s="63"/>
      <c r="D5" s="23"/>
      <c r="E5" s="23"/>
      <c r="F5" s="96"/>
      <c r="G5" s="96"/>
      <c r="H5" s="96"/>
      <c r="I5" s="97"/>
    </row>
    <row r="6" spans="1:9" ht="63" customHeight="1">
      <c r="A6" s="101" t="s">
        <v>623</v>
      </c>
      <c r="B6" s="102"/>
      <c r="C6" s="102"/>
      <c r="D6" s="102"/>
      <c r="E6" s="102"/>
      <c r="F6" s="102"/>
      <c r="G6" s="102"/>
      <c r="H6" s="102"/>
      <c r="I6" s="102"/>
    </row>
    <row r="7" spans="1:9" s="69" customFormat="1" ht="114">
      <c r="A7" s="66"/>
      <c r="B7" s="66" t="s">
        <v>249</v>
      </c>
      <c r="C7" s="66" t="s">
        <v>0</v>
      </c>
      <c r="D7" s="67" t="s">
        <v>252</v>
      </c>
      <c r="E7" s="67" t="s">
        <v>253</v>
      </c>
      <c r="F7" s="67" t="s">
        <v>254</v>
      </c>
      <c r="G7" s="67" t="s">
        <v>516</v>
      </c>
      <c r="H7" s="67" t="s">
        <v>250</v>
      </c>
      <c r="I7" s="68" t="s">
        <v>251</v>
      </c>
    </row>
    <row r="8" spans="1:9" s="77" customFormat="1" ht="61.5" customHeight="1">
      <c r="A8" s="70">
        <v>1</v>
      </c>
      <c r="B8" s="71" t="s">
        <v>480</v>
      </c>
      <c r="C8" s="72" t="s">
        <v>479</v>
      </c>
      <c r="D8" s="73" t="s">
        <v>164</v>
      </c>
      <c r="E8" s="74">
        <v>800</v>
      </c>
      <c r="F8" s="75">
        <v>40400</v>
      </c>
      <c r="G8" s="72">
        <v>12</v>
      </c>
      <c r="H8" s="76">
        <v>44218</v>
      </c>
      <c r="I8" s="76">
        <f>_XLL.DATAM(H8,G8)-1</f>
        <v>44582</v>
      </c>
    </row>
    <row r="9" spans="1:9" s="77" customFormat="1" ht="61.5" customHeight="1">
      <c r="A9" s="70">
        <v>2</v>
      </c>
      <c r="B9" s="71" t="s">
        <v>133</v>
      </c>
      <c r="C9" s="72" t="s">
        <v>1</v>
      </c>
      <c r="D9" s="73" t="s">
        <v>496</v>
      </c>
      <c r="E9" s="74">
        <v>450</v>
      </c>
      <c r="F9" s="75">
        <v>40909</v>
      </c>
      <c r="G9" s="72">
        <v>12</v>
      </c>
      <c r="H9" s="76">
        <v>44218</v>
      </c>
      <c r="I9" s="76">
        <f>_XLL.DATAM(H9,G9)-1</f>
        <v>44582</v>
      </c>
    </row>
    <row r="10" spans="1:9" s="77" customFormat="1" ht="61.5" customHeight="1">
      <c r="A10" s="70">
        <v>3</v>
      </c>
      <c r="B10" s="71" t="s">
        <v>133</v>
      </c>
      <c r="C10" s="72" t="s">
        <v>1</v>
      </c>
      <c r="D10" s="73" t="s">
        <v>497</v>
      </c>
      <c r="E10" s="74">
        <v>720</v>
      </c>
      <c r="F10" s="75">
        <v>38574</v>
      </c>
      <c r="G10" s="72">
        <v>12</v>
      </c>
      <c r="H10" s="76">
        <v>44197</v>
      </c>
      <c r="I10" s="76">
        <f>_XLL.DATAM(H10,G10)-1</f>
        <v>44561</v>
      </c>
    </row>
    <row r="11" spans="1:9" s="77" customFormat="1" ht="61.5" customHeight="1">
      <c r="A11" s="70">
        <v>4</v>
      </c>
      <c r="B11" s="71" t="s">
        <v>550</v>
      </c>
      <c r="C11" s="72" t="s">
        <v>35</v>
      </c>
      <c r="D11" s="73" t="s">
        <v>189</v>
      </c>
      <c r="E11" s="78">
        <v>533.7</v>
      </c>
      <c r="F11" s="75">
        <v>40336</v>
      </c>
      <c r="G11" s="72">
        <v>8</v>
      </c>
      <c r="H11" s="76">
        <v>44174</v>
      </c>
      <c r="I11" s="76">
        <f>_XLL.DATAM(H11,G11)-1</f>
        <v>44416</v>
      </c>
    </row>
    <row r="12" spans="1:9" s="77" customFormat="1" ht="61.5" customHeight="1">
      <c r="A12" s="70">
        <v>5</v>
      </c>
      <c r="B12" s="71" t="s">
        <v>33</v>
      </c>
      <c r="C12" s="72" t="s">
        <v>34</v>
      </c>
      <c r="D12" s="73" t="s">
        <v>187</v>
      </c>
      <c r="E12" s="78">
        <v>2120</v>
      </c>
      <c r="F12" s="75">
        <v>43486</v>
      </c>
      <c r="G12" s="72">
        <v>24</v>
      </c>
      <c r="H12" s="76">
        <v>43820</v>
      </c>
      <c r="I12" s="76">
        <f>_XLL.DATAM(H12,G12)-1</f>
        <v>44550</v>
      </c>
    </row>
    <row r="13" spans="1:9" s="77" customFormat="1" ht="61.5" customHeight="1">
      <c r="A13" s="70">
        <v>6</v>
      </c>
      <c r="B13" s="71" t="s">
        <v>503</v>
      </c>
      <c r="C13" s="72" t="s">
        <v>502</v>
      </c>
      <c r="D13" s="73" t="s">
        <v>504</v>
      </c>
      <c r="E13" s="79" t="s">
        <v>142</v>
      </c>
      <c r="F13" s="75">
        <v>42278</v>
      </c>
      <c r="G13" s="72" t="s">
        <v>134</v>
      </c>
      <c r="H13" s="76" t="s">
        <v>134</v>
      </c>
      <c r="I13" s="76" t="s">
        <v>517</v>
      </c>
    </row>
    <row r="14" spans="1:9" s="77" customFormat="1" ht="61.5" customHeight="1">
      <c r="A14" s="70">
        <v>7</v>
      </c>
      <c r="B14" s="71" t="s">
        <v>31</v>
      </c>
      <c r="C14" s="72" t="s">
        <v>32</v>
      </c>
      <c r="D14" s="73" t="s">
        <v>185</v>
      </c>
      <c r="E14" s="78">
        <v>566.2</v>
      </c>
      <c r="F14" s="75">
        <v>42795</v>
      </c>
      <c r="G14" s="72">
        <v>12</v>
      </c>
      <c r="H14" s="76">
        <v>44378</v>
      </c>
      <c r="I14" s="76">
        <f>_XLL.DATAM(H14,G14)-1</f>
        <v>44742</v>
      </c>
    </row>
    <row r="15" spans="1:9" s="77" customFormat="1" ht="61.5" customHeight="1">
      <c r="A15" s="70">
        <v>8</v>
      </c>
      <c r="B15" s="71" t="s">
        <v>498</v>
      </c>
      <c r="C15" s="72" t="s">
        <v>494</v>
      </c>
      <c r="D15" s="73" t="s">
        <v>495</v>
      </c>
      <c r="E15" s="79" t="s">
        <v>134</v>
      </c>
      <c r="F15" s="75">
        <v>43649</v>
      </c>
      <c r="G15" s="72" t="s">
        <v>134</v>
      </c>
      <c r="H15" s="76" t="s">
        <v>134</v>
      </c>
      <c r="I15" s="76" t="s">
        <v>517</v>
      </c>
    </row>
    <row r="16" spans="1:9" s="77" customFormat="1" ht="61.5" customHeight="1">
      <c r="A16" s="70">
        <v>9</v>
      </c>
      <c r="B16" s="71" t="s">
        <v>24</v>
      </c>
      <c r="C16" s="72" t="s">
        <v>25</v>
      </c>
      <c r="D16" s="73" t="s">
        <v>176</v>
      </c>
      <c r="E16" s="74">
        <v>176.7</v>
      </c>
      <c r="F16" s="75">
        <v>40059</v>
      </c>
      <c r="G16" s="72">
        <v>12</v>
      </c>
      <c r="H16" s="76">
        <v>44197</v>
      </c>
      <c r="I16" s="76">
        <f>_XLL.DATAM(H16,G16)-1</f>
        <v>44561</v>
      </c>
    </row>
    <row r="17" spans="1:9" s="77" customFormat="1" ht="61.5" customHeight="1">
      <c r="A17" s="70">
        <v>10</v>
      </c>
      <c r="B17" s="71" t="s">
        <v>477</v>
      </c>
      <c r="C17" s="72" t="s">
        <v>38</v>
      </c>
      <c r="D17" s="73" t="s">
        <v>192</v>
      </c>
      <c r="E17" s="78">
        <v>40</v>
      </c>
      <c r="F17" s="75">
        <v>39623</v>
      </c>
      <c r="G17" s="72" t="s">
        <v>517</v>
      </c>
      <c r="H17" s="76" t="s">
        <v>134</v>
      </c>
      <c r="I17" s="76" t="s">
        <v>517</v>
      </c>
    </row>
    <row r="18" spans="1:9" s="77" customFormat="1" ht="61.5" customHeight="1">
      <c r="A18" s="70">
        <v>11</v>
      </c>
      <c r="B18" s="71" t="s">
        <v>39</v>
      </c>
      <c r="C18" s="72" t="s">
        <v>40</v>
      </c>
      <c r="D18" s="73" t="s">
        <v>193</v>
      </c>
      <c r="E18" s="79" t="s">
        <v>194</v>
      </c>
      <c r="F18" s="75">
        <v>40002</v>
      </c>
      <c r="G18" s="72" t="s">
        <v>517</v>
      </c>
      <c r="H18" s="72" t="s">
        <v>134</v>
      </c>
      <c r="I18" s="76" t="s">
        <v>517</v>
      </c>
    </row>
    <row r="19" spans="1:9" s="77" customFormat="1" ht="61.5" customHeight="1">
      <c r="A19" s="70">
        <v>12</v>
      </c>
      <c r="B19" s="71" t="s">
        <v>530</v>
      </c>
      <c r="C19" s="72" t="s">
        <v>531</v>
      </c>
      <c r="D19" s="73" t="s">
        <v>532</v>
      </c>
      <c r="E19" s="79">
        <v>2800</v>
      </c>
      <c r="F19" s="75">
        <v>44228</v>
      </c>
      <c r="G19" s="72">
        <v>12</v>
      </c>
      <c r="H19" s="76">
        <v>44228</v>
      </c>
      <c r="I19" s="76">
        <f aca="true" t="shared" si="0" ref="I19:I24">_XLL.DATAM(H19,G19)-1</f>
        <v>44592</v>
      </c>
    </row>
    <row r="20" spans="1:9" s="77" customFormat="1" ht="61.5" customHeight="1">
      <c r="A20" s="70">
        <v>13</v>
      </c>
      <c r="B20" s="71" t="s">
        <v>456</v>
      </c>
      <c r="C20" s="72" t="s">
        <v>29</v>
      </c>
      <c r="D20" s="73" t="s">
        <v>180</v>
      </c>
      <c r="E20" s="78">
        <v>2560</v>
      </c>
      <c r="F20" s="75">
        <v>41579</v>
      </c>
      <c r="G20" s="72">
        <v>12</v>
      </c>
      <c r="H20" s="76">
        <v>44197</v>
      </c>
      <c r="I20" s="76">
        <f t="shared" si="0"/>
        <v>44561</v>
      </c>
    </row>
    <row r="21" spans="1:9" s="77" customFormat="1" ht="61.5" customHeight="1">
      <c r="A21" s="70">
        <v>14</v>
      </c>
      <c r="B21" s="71" t="s">
        <v>457</v>
      </c>
      <c r="C21" s="72" t="s">
        <v>16</v>
      </c>
      <c r="D21" s="73" t="s">
        <v>163</v>
      </c>
      <c r="E21" s="74">
        <v>1495.16</v>
      </c>
      <c r="F21" s="75">
        <v>42795</v>
      </c>
      <c r="G21" s="72">
        <v>12</v>
      </c>
      <c r="H21" s="76">
        <v>44218</v>
      </c>
      <c r="I21" s="76">
        <f t="shared" si="0"/>
        <v>44582</v>
      </c>
    </row>
    <row r="22" spans="1:9" s="77" customFormat="1" ht="61.5" customHeight="1">
      <c r="A22" s="70">
        <v>15</v>
      </c>
      <c r="B22" s="71" t="s">
        <v>474</v>
      </c>
      <c r="C22" s="72" t="s">
        <v>473</v>
      </c>
      <c r="D22" s="73" t="s">
        <v>181</v>
      </c>
      <c r="E22" s="78">
        <v>10931.42</v>
      </c>
      <c r="F22" s="75">
        <v>42993</v>
      </c>
      <c r="G22" s="72">
        <v>24</v>
      </c>
      <c r="H22" s="76">
        <v>42993</v>
      </c>
      <c r="I22" s="76">
        <f t="shared" si="0"/>
        <v>43722</v>
      </c>
    </row>
    <row r="23" spans="1:9" s="77" customFormat="1" ht="61.5" customHeight="1">
      <c r="A23" s="70">
        <v>16</v>
      </c>
      <c r="B23" s="71" t="s">
        <v>474</v>
      </c>
      <c r="C23" s="72" t="s">
        <v>473</v>
      </c>
      <c r="D23" s="73" t="s">
        <v>181</v>
      </c>
      <c r="E23" s="78">
        <v>8899.18</v>
      </c>
      <c r="F23" s="75">
        <v>40982</v>
      </c>
      <c r="G23" s="72">
        <v>12</v>
      </c>
      <c r="H23" s="76">
        <v>43538</v>
      </c>
      <c r="I23" s="76">
        <f t="shared" si="0"/>
        <v>43903</v>
      </c>
    </row>
    <row r="24" spans="1:9" s="77" customFormat="1" ht="61.5" customHeight="1">
      <c r="A24" s="70">
        <v>17</v>
      </c>
      <c r="B24" s="71" t="s">
        <v>458</v>
      </c>
      <c r="C24" s="72" t="s">
        <v>30</v>
      </c>
      <c r="D24" s="73" t="s">
        <v>183</v>
      </c>
      <c r="E24" s="78">
        <v>1200</v>
      </c>
      <c r="F24" s="75">
        <v>41852</v>
      </c>
      <c r="G24" s="72">
        <v>24</v>
      </c>
      <c r="H24" s="76">
        <v>43831</v>
      </c>
      <c r="I24" s="76">
        <f t="shared" si="0"/>
        <v>44561</v>
      </c>
    </row>
    <row r="25" spans="1:9" s="77" customFormat="1" ht="61.5" customHeight="1">
      <c r="A25" s="70">
        <v>18</v>
      </c>
      <c r="B25" s="71" t="s">
        <v>41</v>
      </c>
      <c r="C25" s="72" t="s">
        <v>42</v>
      </c>
      <c r="D25" s="73" t="s">
        <v>197</v>
      </c>
      <c r="E25" s="79" t="s">
        <v>142</v>
      </c>
      <c r="F25" s="75">
        <v>40519</v>
      </c>
      <c r="G25" s="72" t="s">
        <v>517</v>
      </c>
      <c r="H25" s="72" t="s">
        <v>134</v>
      </c>
      <c r="I25" s="76" t="s">
        <v>517</v>
      </c>
    </row>
    <row r="26" spans="1:9" s="77" customFormat="1" ht="61.5" customHeight="1">
      <c r="A26" s="70">
        <v>19</v>
      </c>
      <c r="B26" s="71" t="s">
        <v>246</v>
      </c>
      <c r="C26" s="72" t="s">
        <v>247</v>
      </c>
      <c r="D26" s="73" t="s">
        <v>248</v>
      </c>
      <c r="E26" s="78">
        <v>4336</v>
      </c>
      <c r="F26" s="75">
        <v>43860</v>
      </c>
      <c r="G26" s="72">
        <v>24</v>
      </c>
      <c r="H26" s="76">
        <v>44034</v>
      </c>
      <c r="I26" s="76">
        <f>_XLL.DATAM(H26,G26)-1</f>
        <v>44763</v>
      </c>
    </row>
    <row r="27" spans="1:9" s="77" customFormat="1" ht="61.5" customHeight="1">
      <c r="A27" s="70">
        <v>20</v>
      </c>
      <c r="B27" s="71" t="s">
        <v>9</v>
      </c>
      <c r="C27" s="72" t="s">
        <v>10</v>
      </c>
      <c r="D27" s="73" t="s">
        <v>159</v>
      </c>
      <c r="E27" s="78">
        <v>28643.233500000002</v>
      </c>
      <c r="F27" s="75">
        <v>42055</v>
      </c>
      <c r="G27" s="72">
        <v>12</v>
      </c>
      <c r="H27" s="76">
        <v>44044</v>
      </c>
      <c r="I27" s="76">
        <f>_XLL.DATAM(H27,G27)-1</f>
        <v>44408</v>
      </c>
    </row>
    <row r="28" spans="1:9" s="77" customFormat="1" ht="61.5" customHeight="1">
      <c r="A28" s="70">
        <v>21</v>
      </c>
      <c r="B28" s="71" t="s">
        <v>7</v>
      </c>
      <c r="C28" s="72" t="s">
        <v>8</v>
      </c>
      <c r="D28" s="73" t="s">
        <v>158</v>
      </c>
      <c r="E28" s="80">
        <f>20721.49+4545.97</f>
        <v>25267.460000000003</v>
      </c>
      <c r="F28" s="75">
        <v>42055</v>
      </c>
      <c r="G28" s="72">
        <v>12</v>
      </c>
      <c r="H28" s="76">
        <v>44044</v>
      </c>
      <c r="I28" s="76">
        <f>_XLL.DATAM(H28,G28)-1</f>
        <v>44408</v>
      </c>
    </row>
    <row r="29" spans="1:9" s="77" customFormat="1" ht="61.5" customHeight="1">
      <c r="A29" s="70">
        <v>22</v>
      </c>
      <c r="B29" s="71" t="s">
        <v>491</v>
      </c>
      <c r="C29" s="72" t="s">
        <v>492</v>
      </c>
      <c r="D29" s="73" t="s">
        <v>493</v>
      </c>
      <c r="E29" s="79" t="s">
        <v>134</v>
      </c>
      <c r="F29" s="75">
        <v>43642</v>
      </c>
      <c r="G29" s="72" t="s">
        <v>517</v>
      </c>
      <c r="H29" s="76" t="s">
        <v>134</v>
      </c>
      <c r="I29" s="76" t="s">
        <v>517</v>
      </c>
    </row>
    <row r="30" spans="1:9" s="77" customFormat="1" ht="61.5" customHeight="1">
      <c r="A30" s="70">
        <v>23</v>
      </c>
      <c r="B30" s="71" t="s">
        <v>17</v>
      </c>
      <c r="C30" s="72" t="s">
        <v>18</v>
      </c>
      <c r="D30" s="73" t="s">
        <v>167</v>
      </c>
      <c r="E30" s="79" t="s">
        <v>134</v>
      </c>
      <c r="F30" s="75">
        <v>43316</v>
      </c>
      <c r="G30" s="72">
        <v>12</v>
      </c>
      <c r="H30" s="76">
        <v>44199</v>
      </c>
      <c r="I30" s="76">
        <f>_XLL.DATAM(H30,G30)-1</f>
        <v>44563</v>
      </c>
    </row>
    <row r="31" spans="1:9" s="77" customFormat="1" ht="61.5" customHeight="1">
      <c r="A31" s="70">
        <v>24</v>
      </c>
      <c r="B31" s="71" t="s">
        <v>2</v>
      </c>
      <c r="C31" s="72" t="s">
        <v>472</v>
      </c>
      <c r="D31" s="73" t="s">
        <v>141</v>
      </c>
      <c r="E31" s="79" t="s">
        <v>142</v>
      </c>
      <c r="F31" s="75">
        <v>40422</v>
      </c>
      <c r="G31" s="72" t="s">
        <v>134</v>
      </c>
      <c r="H31" s="72" t="s">
        <v>134</v>
      </c>
      <c r="I31" s="76" t="s">
        <v>517</v>
      </c>
    </row>
    <row r="32" spans="1:9" s="77" customFormat="1" ht="61.5" customHeight="1">
      <c r="A32" s="70">
        <v>25</v>
      </c>
      <c r="B32" s="71" t="s">
        <v>514</v>
      </c>
      <c r="C32" s="72" t="s">
        <v>515</v>
      </c>
      <c r="D32" s="73" t="s">
        <v>169</v>
      </c>
      <c r="E32" s="79">
        <v>2840.01</v>
      </c>
      <c r="F32" s="75">
        <v>44117</v>
      </c>
      <c r="G32" s="72" t="s">
        <v>134</v>
      </c>
      <c r="H32" s="72" t="s">
        <v>134</v>
      </c>
      <c r="I32" s="76" t="s">
        <v>517</v>
      </c>
    </row>
    <row r="33" spans="1:9" s="77" customFormat="1" ht="61.5" customHeight="1">
      <c r="A33" s="70">
        <v>26</v>
      </c>
      <c r="B33" s="81" t="s">
        <v>507</v>
      </c>
      <c r="C33" s="82" t="s">
        <v>508</v>
      </c>
      <c r="D33" s="73" t="s">
        <v>171</v>
      </c>
      <c r="E33" s="79" t="s">
        <v>142</v>
      </c>
      <c r="F33" s="83">
        <v>44136</v>
      </c>
      <c r="G33" s="72">
        <v>12</v>
      </c>
      <c r="H33" s="83">
        <v>44136</v>
      </c>
      <c r="I33" s="76">
        <f aca="true" t="shared" si="1" ref="I33:I46">_XLL.DATAM(H33,G33)-1</f>
        <v>44500</v>
      </c>
    </row>
    <row r="34" spans="1:9" s="77" customFormat="1" ht="61.5" customHeight="1">
      <c r="A34" s="70">
        <v>27</v>
      </c>
      <c r="B34" s="71" t="s">
        <v>21</v>
      </c>
      <c r="C34" s="72" t="s">
        <v>22</v>
      </c>
      <c r="D34" s="73" t="s">
        <v>173</v>
      </c>
      <c r="E34" s="78">
        <v>4.03</v>
      </c>
      <c r="F34" s="75">
        <v>43617</v>
      </c>
      <c r="G34" s="72">
        <v>12</v>
      </c>
      <c r="H34" s="76">
        <v>44197</v>
      </c>
      <c r="I34" s="76">
        <f t="shared" si="1"/>
        <v>44561</v>
      </c>
    </row>
    <row r="35" spans="1:9" s="77" customFormat="1" ht="61.5" customHeight="1">
      <c r="A35" s="70">
        <v>28</v>
      </c>
      <c r="B35" s="71" t="s">
        <v>12</v>
      </c>
      <c r="C35" s="72" t="s">
        <v>13</v>
      </c>
      <c r="D35" s="73" t="s">
        <v>163</v>
      </c>
      <c r="E35" s="74">
        <v>1498.2</v>
      </c>
      <c r="F35" s="75">
        <v>42795</v>
      </c>
      <c r="G35" s="72">
        <v>12</v>
      </c>
      <c r="H35" s="76">
        <v>44218</v>
      </c>
      <c r="I35" s="76">
        <f t="shared" si="1"/>
        <v>44582</v>
      </c>
    </row>
    <row r="36" spans="1:9" s="77" customFormat="1" ht="61.5" customHeight="1">
      <c r="A36" s="70">
        <v>29</v>
      </c>
      <c r="B36" s="71" t="s">
        <v>461</v>
      </c>
      <c r="C36" s="72" t="s">
        <v>6</v>
      </c>
      <c r="D36" s="73" t="s">
        <v>155</v>
      </c>
      <c r="E36" s="78">
        <v>7500</v>
      </c>
      <c r="F36" s="75">
        <v>41463</v>
      </c>
      <c r="G36" s="72">
        <v>12</v>
      </c>
      <c r="H36" s="76">
        <v>44439</v>
      </c>
      <c r="I36" s="76">
        <f t="shared" si="1"/>
        <v>44803</v>
      </c>
    </row>
    <row r="37" spans="1:9" s="77" customFormat="1" ht="61.5" customHeight="1">
      <c r="A37" s="70">
        <v>30</v>
      </c>
      <c r="B37" s="71" t="s">
        <v>506</v>
      </c>
      <c r="C37" s="72" t="s">
        <v>137</v>
      </c>
      <c r="D37" s="73" t="s">
        <v>138</v>
      </c>
      <c r="E37" s="79" t="s">
        <v>134</v>
      </c>
      <c r="F37" s="75">
        <v>43955</v>
      </c>
      <c r="G37" s="72">
        <v>12</v>
      </c>
      <c r="H37" s="76">
        <v>43955</v>
      </c>
      <c r="I37" s="76">
        <f t="shared" si="1"/>
        <v>44319</v>
      </c>
    </row>
    <row r="38" spans="1:9" s="77" customFormat="1" ht="61.5" customHeight="1">
      <c r="A38" s="70">
        <v>31</v>
      </c>
      <c r="B38" s="71" t="s">
        <v>619</v>
      </c>
      <c r="C38" s="72" t="s">
        <v>620</v>
      </c>
      <c r="D38" s="73" t="s">
        <v>621</v>
      </c>
      <c r="E38" s="79">
        <v>0</v>
      </c>
      <c r="F38" s="75">
        <v>44355</v>
      </c>
      <c r="G38" s="72">
        <v>24</v>
      </c>
      <c r="H38" s="76">
        <v>44355</v>
      </c>
      <c r="I38" s="76">
        <f t="shared" si="1"/>
        <v>45084</v>
      </c>
    </row>
    <row r="39" spans="1:9" s="77" customFormat="1" ht="61.5" customHeight="1">
      <c r="A39" s="70">
        <v>32</v>
      </c>
      <c r="B39" s="71" t="s">
        <v>521</v>
      </c>
      <c r="C39" s="72" t="s">
        <v>23</v>
      </c>
      <c r="D39" s="73" t="s">
        <v>175</v>
      </c>
      <c r="E39" s="78">
        <v>3043.81</v>
      </c>
      <c r="F39" s="75">
        <v>38628</v>
      </c>
      <c r="G39" s="72">
        <v>12</v>
      </c>
      <c r="H39" s="76">
        <v>44197</v>
      </c>
      <c r="I39" s="76">
        <f t="shared" si="1"/>
        <v>44561</v>
      </c>
    </row>
    <row r="40" spans="1:9" s="77" customFormat="1" ht="61.5" customHeight="1">
      <c r="A40" s="70">
        <v>33</v>
      </c>
      <c r="B40" s="71" t="s">
        <v>551</v>
      </c>
      <c r="C40" s="72" t="s">
        <v>28</v>
      </c>
      <c r="D40" s="73" t="s">
        <v>171</v>
      </c>
      <c r="E40" s="79" t="s">
        <v>142</v>
      </c>
      <c r="F40" s="75">
        <v>44378</v>
      </c>
      <c r="G40" s="72">
        <v>12</v>
      </c>
      <c r="H40" s="76">
        <v>44378</v>
      </c>
      <c r="I40" s="76">
        <f t="shared" si="1"/>
        <v>44742</v>
      </c>
    </row>
    <row r="41" spans="1:9" s="77" customFormat="1" ht="61.5" customHeight="1">
      <c r="A41" s="70">
        <v>34</v>
      </c>
      <c r="B41" s="71" t="s">
        <v>466</v>
      </c>
      <c r="C41" s="72" t="s">
        <v>4</v>
      </c>
      <c r="D41" s="73" t="s">
        <v>255</v>
      </c>
      <c r="E41" s="78">
        <v>716.44</v>
      </c>
      <c r="F41" s="75">
        <v>40544</v>
      </c>
      <c r="G41" s="72">
        <v>12</v>
      </c>
      <c r="H41" s="76">
        <v>44218</v>
      </c>
      <c r="I41" s="76">
        <f t="shared" si="1"/>
        <v>44582</v>
      </c>
    </row>
    <row r="42" spans="1:9" s="77" customFormat="1" ht="61.5" customHeight="1">
      <c r="A42" s="70">
        <v>35</v>
      </c>
      <c r="B42" s="81" t="s">
        <v>540</v>
      </c>
      <c r="C42" s="82" t="s">
        <v>541</v>
      </c>
      <c r="D42" s="84" t="s">
        <v>542</v>
      </c>
      <c r="E42" s="78">
        <v>620</v>
      </c>
      <c r="F42" s="83">
        <v>44256</v>
      </c>
      <c r="G42" s="72">
        <v>12</v>
      </c>
      <c r="H42" s="76">
        <v>44256</v>
      </c>
      <c r="I42" s="76">
        <f t="shared" si="1"/>
        <v>44620</v>
      </c>
    </row>
    <row r="43" spans="1:9" s="77" customFormat="1" ht="61.5" customHeight="1">
      <c r="A43" s="70">
        <v>36</v>
      </c>
      <c r="B43" s="71" t="s">
        <v>534</v>
      </c>
      <c r="C43" s="72" t="s">
        <v>535</v>
      </c>
      <c r="D43" s="73" t="s">
        <v>161</v>
      </c>
      <c r="E43" s="78">
        <v>56903.97</v>
      </c>
      <c r="F43" s="75">
        <v>42520</v>
      </c>
      <c r="G43" s="72">
        <v>12</v>
      </c>
      <c r="H43" s="76">
        <v>44105</v>
      </c>
      <c r="I43" s="76">
        <f t="shared" si="1"/>
        <v>44469</v>
      </c>
    </row>
    <row r="44" spans="1:9" s="77" customFormat="1" ht="61.5" customHeight="1">
      <c r="A44" s="70">
        <v>37</v>
      </c>
      <c r="B44" s="71" t="s">
        <v>552</v>
      </c>
      <c r="C44" s="72" t="s">
        <v>554</v>
      </c>
      <c r="D44" s="73" t="s">
        <v>555</v>
      </c>
      <c r="E44" s="78">
        <v>47500</v>
      </c>
      <c r="F44" s="75">
        <v>44348</v>
      </c>
      <c r="G44" s="72">
        <v>3</v>
      </c>
      <c r="H44" s="76">
        <v>44382</v>
      </c>
      <c r="I44" s="76">
        <f t="shared" si="1"/>
        <v>44473</v>
      </c>
    </row>
    <row r="45" spans="1:9" s="77" customFormat="1" ht="61.5" customHeight="1">
      <c r="A45" s="70">
        <v>38</v>
      </c>
      <c r="B45" s="71" t="s">
        <v>14</v>
      </c>
      <c r="C45" s="72" t="s">
        <v>15</v>
      </c>
      <c r="D45" s="73" t="s">
        <v>163</v>
      </c>
      <c r="E45" s="74">
        <v>1495.16</v>
      </c>
      <c r="F45" s="75">
        <v>42795</v>
      </c>
      <c r="G45" s="72">
        <v>12</v>
      </c>
      <c r="H45" s="76">
        <v>44218</v>
      </c>
      <c r="I45" s="76">
        <f t="shared" si="1"/>
        <v>44582</v>
      </c>
    </row>
    <row r="46" spans="1:9" s="77" customFormat="1" ht="61.5" customHeight="1">
      <c r="A46" s="70">
        <v>39</v>
      </c>
      <c r="B46" s="71" t="s">
        <v>549</v>
      </c>
      <c r="C46" s="72" t="s">
        <v>5</v>
      </c>
      <c r="D46" s="73" t="s">
        <v>152</v>
      </c>
      <c r="E46" s="79" t="s">
        <v>142</v>
      </c>
      <c r="F46" s="75">
        <v>44317</v>
      </c>
      <c r="G46" s="72">
        <v>12</v>
      </c>
      <c r="H46" s="76">
        <v>44317</v>
      </c>
      <c r="I46" s="76">
        <f t="shared" si="1"/>
        <v>44681</v>
      </c>
    </row>
    <row r="47" spans="1:9" s="77" customFormat="1" ht="61.5" customHeight="1">
      <c r="A47" s="70">
        <v>40</v>
      </c>
      <c r="B47" s="71" t="s">
        <v>488</v>
      </c>
      <c r="C47" s="72" t="s">
        <v>489</v>
      </c>
      <c r="D47" s="73" t="s">
        <v>490</v>
      </c>
      <c r="E47" s="79" t="s">
        <v>134</v>
      </c>
      <c r="F47" s="75">
        <v>41710</v>
      </c>
      <c r="G47" s="72" t="s">
        <v>517</v>
      </c>
      <c r="H47" s="76" t="s">
        <v>134</v>
      </c>
      <c r="I47" s="76" t="s">
        <v>517</v>
      </c>
    </row>
    <row r="48" spans="1:9" s="77" customFormat="1" ht="61.5" customHeight="1">
      <c r="A48" s="70">
        <v>41</v>
      </c>
      <c r="B48" s="71" t="s">
        <v>145</v>
      </c>
      <c r="C48" s="72" t="s">
        <v>3</v>
      </c>
      <c r="D48" s="73" t="s">
        <v>143</v>
      </c>
      <c r="E48" s="79" t="s">
        <v>142</v>
      </c>
      <c r="F48" s="85" t="s">
        <v>134</v>
      </c>
      <c r="G48" s="72" t="s">
        <v>134</v>
      </c>
      <c r="H48" s="72" t="s">
        <v>134</v>
      </c>
      <c r="I48" s="76" t="s">
        <v>134</v>
      </c>
    </row>
    <row r="49" spans="1:9" s="77" customFormat="1" ht="61.5" customHeight="1">
      <c r="A49" s="70">
        <v>42</v>
      </c>
      <c r="B49" s="71" t="s">
        <v>547</v>
      </c>
      <c r="C49" s="72" t="s">
        <v>149</v>
      </c>
      <c r="D49" s="73" t="s">
        <v>148</v>
      </c>
      <c r="E49" s="78">
        <v>661.76</v>
      </c>
      <c r="F49" s="75">
        <v>40575</v>
      </c>
      <c r="G49" s="72">
        <v>12</v>
      </c>
      <c r="H49" s="76">
        <v>44197</v>
      </c>
      <c r="I49" s="76">
        <f>_XLL.DATAM(H49,G49)-1</f>
        <v>44561</v>
      </c>
    </row>
    <row r="50" spans="1:9" s="86" customFormat="1" ht="61.5" customHeight="1">
      <c r="A50" s="70">
        <v>43</v>
      </c>
      <c r="B50" s="71" t="s">
        <v>548</v>
      </c>
      <c r="C50" s="72" t="s">
        <v>149</v>
      </c>
      <c r="D50" s="73" t="s">
        <v>147</v>
      </c>
      <c r="E50" s="78">
        <v>1265.81</v>
      </c>
      <c r="F50" s="75">
        <v>40575</v>
      </c>
      <c r="G50" s="72">
        <v>12</v>
      </c>
      <c r="H50" s="76">
        <v>44197</v>
      </c>
      <c r="I50" s="76">
        <f>_XLL.DATAM(H50,G50)-1</f>
        <v>44561</v>
      </c>
    </row>
    <row r="51" spans="1:9" s="86" customFormat="1" ht="61.5" customHeight="1">
      <c r="A51" s="70">
        <v>44</v>
      </c>
      <c r="B51" s="71" t="s">
        <v>36</v>
      </c>
      <c r="C51" s="72" t="s">
        <v>37</v>
      </c>
      <c r="D51" s="73" t="s">
        <v>190</v>
      </c>
      <c r="E51" s="74">
        <v>1500</v>
      </c>
      <c r="F51" s="75">
        <v>42261</v>
      </c>
      <c r="G51" s="72">
        <v>12</v>
      </c>
      <c r="H51" s="76">
        <v>44197</v>
      </c>
      <c r="I51" s="76">
        <f>_XLL.DATAM(H51,G51)-1</f>
        <v>44561</v>
      </c>
    </row>
    <row r="52" spans="1:9" s="86" customFormat="1" ht="61.5" customHeight="1">
      <c r="A52" s="70">
        <v>45</v>
      </c>
      <c r="B52" s="71" t="s">
        <v>26</v>
      </c>
      <c r="C52" s="72" t="s">
        <v>27</v>
      </c>
      <c r="D52" s="73" t="s">
        <v>178</v>
      </c>
      <c r="E52" s="78">
        <v>4375.2</v>
      </c>
      <c r="F52" s="75">
        <v>39873</v>
      </c>
      <c r="G52" s="72">
        <v>24</v>
      </c>
      <c r="H52" s="76">
        <v>43831</v>
      </c>
      <c r="I52" s="76">
        <f>_XLL.DATAM(H52,G52)-1</f>
        <v>44561</v>
      </c>
    </row>
    <row r="53" spans="1:9" s="86" customFormat="1" ht="126" customHeight="1">
      <c r="A53" s="70">
        <v>46</v>
      </c>
      <c r="B53" s="71" t="s">
        <v>483</v>
      </c>
      <c r="C53" s="72" t="s">
        <v>484</v>
      </c>
      <c r="D53" s="87" t="s">
        <v>482</v>
      </c>
      <c r="E53" s="79" t="s">
        <v>134</v>
      </c>
      <c r="F53" s="75">
        <v>43682</v>
      </c>
      <c r="G53" s="72" t="s">
        <v>134</v>
      </c>
      <c r="H53" s="76" t="s">
        <v>134</v>
      </c>
      <c r="I53" s="76" t="s">
        <v>517</v>
      </c>
    </row>
    <row r="54" spans="1:9" s="86" customFormat="1" ht="61.5" customHeight="1">
      <c r="A54" s="70">
        <v>47</v>
      </c>
      <c r="B54" s="81" t="s">
        <v>536</v>
      </c>
      <c r="C54" s="72" t="s">
        <v>537</v>
      </c>
      <c r="D54" s="73" t="s">
        <v>624</v>
      </c>
      <c r="E54" s="74">
        <v>109.2</v>
      </c>
      <c r="F54" s="75">
        <v>44256</v>
      </c>
      <c r="G54" s="88"/>
      <c r="H54" s="88"/>
      <c r="I54" s="76">
        <v>44620</v>
      </c>
    </row>
    <row r="55" spans="1:9" s="86" customFormat="1" ht="61.5" customHeight="1">
      <c r="A55" s="70">
        <v>48</v>
      </c>
      <c r="B55" s="71" t="s">
        <v>62</v>
      </c>
      <c r="C55" s="72" t="s">
        <v>63</v>
      </c>
      <c r="D55" s="73" t="s">
        <v>625</v>
      </c>
      <c r="E55" s="74">
        <v>189.1</v>
      </c>
      <c r="F55" s="75">
        <v>41091</v>
      </c>
      <c r="G55" s="88"/>
      <c r="H55" s="88"/>
      <c r="I55" s="76">
        <v>44582</v>
      </c>
    </row>
    <row r="56" spans="1:9" s="86" customFormat="1" ht="138" customHeight="1">
      <c r="A56" s="70">
        <v>49</v>
      </c>
      <c r="B56" s="71" t="s">
        <v>475</v>
      </c>
      <c r="C56" s="72" t="s">
        <v>56</v>
      </c>
      <c r="D56" s="73" t="s">
        <v>626</v>
      </c>
      <c r="E56" s="98" t="s">
        <v>649</v>
      </c>
      <c r="F56" s="75">
        <v>39174</v>
      </c>
      <c r="G56" s="88"/>
      <c r="H56" s="88"/>
      <c r="I56" s="76">
        <v>44582</v>
      </c>
    </row>
    <row r="57" spans="1:9" s="86" customFormat="1" ht="126" customHeight="1">
      <c r="A57" s="70">
        <v>50</v>
      </c>
      <c r="B57" s="71" t="s">
        <v>80</v>
      </c>
      <c r="C57" s="72" t="s">
        <v>81</v>
      </c>
      <c r="D57" s="73" t="s">
        <v>626</v>
      </c>
      <c r="E57" s="100" t="s">
        <v>649</v>
      </c>
      <c r="F57" s="75">
        <v>42383</v>
      </c>
      <c r="G57" s="88"/>
      <c r="H57" s="88"/>
      <c r="I57" s="76">
        <v>44582</v>
      </c>
    </row>
    <row r="58" spans="1:9" s="86" customFormat="1" ht="81" customHeight="1">
      <c r="A58" s="70">
        <v>51</v>
      </c>
      <c r="B58" s="71" t="s">
        <v>54</v>
      </c>
      <c r="C58" s="72" t="s">
        <v>55</v>
      </c>
      <c r="D58" s="73" t="s">
        <v>627</v>
      </c>
      <c r="E58" s="98" t="s">
        <v>650</v>
      </c>
      <c r="F58" s="75">
        <v>40008</v>
      </c>
      <c r="G58" s="88"/>
      <c r="H58" s="88"/>
      <c r="I58" s="76">
        <v>44582</v>
      </c>
    </row>
    <row r="59" spans="1:9" s="86" customFormat="1" ht="102" customHeight="1">
      <c r="A59" s="70">
        <v>52</v>
      </c>
      <c r="B59" s="71" t="s">
        <v>109</v>
      </c>
      <c r="C59" s="72" t="s">
        <v>110</v>
      </c>
      <c r="D59" s="87" t="s">
        <v>628</v>
      </c>
      <c r="E59" s="98" t="s">
        <v>653</v>
      </c>
      <c r="F59" s="75">
        <v>43486</v>
      </c>
      <c r="G59" s="88"/>
      <c r="H59" s="88"/>
      <c r="I59" s="76">
        <v>44582</v>
      </c>
    </row>
    <row r="60" spans="1:9" s="86" customFormat="1" ht="61.5" customHeight="1">
      <c r="A60" s="70">
        <v>53</v>
      </c>
      <c r="B60" s="71" t="s">
        <v>481</v>
      </c>
      <c r="C60" s="72" t="s">
        <v>478</v>
      </c>
      <c r="D60" s="73" t="s">
        <v>629</v>
      </c>
      <c r="E60" s="29">
        <v>1002.11</v>
      </c>
      <c r="F60" s="75">
        <v>43891</v>
      </c>
      <c r="G60" s="88"/>
      <c r="H60" s="88"/>
      <c r="I60" s="76">
        <v>44620</v>
      </c>
    </row>
    <row r="61" spans="1:9" s="86" customFormat="1" ht="166.5" customHeight="1">
      <c r="A61" s="70">
        <v>54</v>
      </c>
      <c r="B61" s="71" t="s">
        <v>454</v>
      </c>
      <c r="C61" s="72" t="s">
        <v>87</v>
      </c>
      <c r="D61" s="73" t="s">
        <v>626</v>
      </c>
      <c r="E61" s="98" t="s">
        <v>651</v>
      </c>
      <c r="F61" s="75">
        <v>42948</v>
      </c>
      <c r="G61" s="88"/>
      <c r="H61" s="88"/>
      <c r="I61" s="76">
        <v>44582</v>
      </c>
    </row>
    <row r="62" spans="1:9" s="86" customFormat="1" ht="153" customHeight="1">
      <c r="A62" s="70">
        <v>55</v>
      </c>
      <c r="B62" s="71" t="s">
        <v>200</v>
      </c>
      <c r="C62" s="72" t="s">
        <v>44</v>
      </c>
      <c r="D62" s="73" t="s">
        <v>630</v>
      </c>
      <c r="E62" s="98" t="s">
        <v>652</v>
      </c>
      <c r="F62" s="75">
        <v>38806</v>
      </c>
      <c r="G62" s="88"/>
      <c r="H62" s="88"/>
      <c r="I62" s="76">
        <v>44582</v>
      </c>
    </row>
    <row r="63" spans="1:9" s="86" customFormat="1" ht="61.5" customHeight="1">
      <c r="A63" s="70">
        <v>56</v>
      </c>
      <c r="B63" s="71" t="s">
        <v>121</v>
      </c>
      <c r="C63" s="72" t="s">
        <v>122</v>
      </c>
      <c r="D63" s="73" t="s">
        <v>627</v>
      </c>
      <c r="E63" s="98" t="s">
        <v>654</v>
      </c>
      <c r="F63" s="75">
        <v>43637</v>
      </c>
      <c r="G63" s="88"/>
      <c r="H63" s="88"/>
      <c r="I63" s="76">
        <v>44582</v>
      </c>
    </row>
    <row r="64" spans="1:9" s="86" customFormat="1" ht="61.5" customHeight="1">
      <c r="A64" s="70">
        <v>57</v>
      </c>
      <c r="B64" s="71" t="s">
        <v>92</v>
      </c>
      <c r="C64" s="72" t="s">
        <v>93</v>
      </c>
      <c r="D64" s="73" t="s">
        <v>631</v>
      </c>
      <c r="E64" s="92">
        <v>109.2</v>
      </c>
      <c r="F64" s="75">
        <v>43159</v>
      </c>
      <c r="G64" s="88"/>
      <c r="H64" s="88"/>
      <c r="I64" s="76">
        <v>44582</v>
      </c>
    </row>
    <row r="65" spans="1:9" s="86" customFormat="1" ht="61.5" customHeight="1">
      <c r="A65" s="70">
        <v>58</v>
      </c>
      <c r="B65" s="71" t="s">
        <v>88</v>
      </c>
      <c r="C65" s="72" t="s">
        <v>89</v>
      </c>
      <c r="D65" s="73" t="s">
        <v>631</v>
      </c>
      <c r="E65" s="28">
        <v>109.2</v>
      </c>
      <c r="F65" s="75">
        <v>43101</v>
      </c>
      <c r="G65" s="88"/>
      <c r="H65" s="88"/>
      <c r="I65" s="76">
        <v>44582</v>
      </c>
    </row>
    <row r="66" spans="1:9" s="86" customFormat="1" ht="61.5" customHeight="1">
      <c r="A66" s="70">
        <v>59</v>
      </c>
      <c r="B66" s="71" t="s">
        <v>455</v>
      </c>
      <c r="C66" s="72" t="s">
        <v>127</v>
      </c>
      <c r="D66" s="73" t="s">
        <v>632</v>
      </c>
      <c r="E66" s="28">
        <v>109.2</v>
      </c>
      <c r="F66" s="75">
        <v>43693</v>
      </c>
      <c r="G66" s="88"/>
      <c r="H66" s="88"/>
      <c r="I66" s="76">
        <v>44561</v>
      </c>
    </row>
    <row r="67" spans="1:9" s="86" customFormat="1" ht="61.5" customHeight="1">
      <c r="A67" s="70">
        <v>60</v>
      </c>
      <c r="B67" s="71" t="s">
        <v>83</v>
      </c>
      <c r="C67" s="72" t="s">
        <v>84</v>
      </c>
      <c r="D67" s="73" t="s">
        <v>631</v>
      </c>
      <c r="E67" s="28">
        <v>109.2</v>
      </c>
      <c r="F67" s="75">
        <v>42468</v>
      </c>
      <c r="G67" s="88"/>
      <c r="H67" s="88"/>
      <c r="I67" s="76">
        <v>44582</v>
      </c>
    </row>
    <row r="68" spans="1:9" s="86" customFormat="1" ht="85.5" customHeight="1">
      <c r="A68" s="70">
        <v>61</v>
      </c>
      <c r="B68" s="71" t="s">
        <v>45</v>
      </c>
      <c r="C68" s="72" t="s">
        <v>46</v>
      </c>
      <c r="D68" s="73" t="s">
        <v>633</v>
      </c>
      <c r="E68" s="98" t="s">
        <v>655</v>
      </c>
      <c r="F68" s="75">
        <v>38701</v>
      </c>
      <c r="G68" s="88"/>
      <c r="H68" s="88"/>
      <c r="I68" s="76">
        <v>44582</v>
      </c>
    </row>
    <row r="69" spans="1:9" s="86" customFormat="1" ht="61.5" customHeight="1">
      <c r="A69" s="70">
        <v>62</v>
      </c>
      <c r="B69" s="71" t="s">
        <v>523</v>
      </c>
      <c r="C69" s="72" t="s">
        <v>524</v>
      </c>
      <c r="D69" s="73" t="s">
        <v>632</v>
      </c>
      <c r="E69" s="19">
        <v>109.2</v>
      </c>
      <c r="F69" s="75">
        <v>44210</v>
      </c>
      <c r="G69" s="88"/>
      <c r="H69" s="88"/>
      <c r="I69" s="76">
        <v>44574</v>
      </c>
    </row>
    <row r="70" spans="1:9" s="86" customFormat="1" ht="61.5" customHeight="1">
      <c r="A70" s="70">
        <v>63</v>
      </c>
      <c r="B70" s="71" t="s">
        <v>201</v>
      </c>
      <c r="C70" s="72" t="s">
        <v>61</v>
      </c>
      <c r="D70" s="73" t="s">
        <v>625</v>
      </c>
      <c r="E70" s="92">
        <v>189.1</v>
      </c>
      <c r="F70" s="75">
        <v>41102</v>
      </c>
      <c r="G70" s="88"/>
      <c r="H70" s="88"/>
      <c r="I70" s="76">
        <v>44582</v>
      </c>
    </row>
    <row r="71" spans="1:9" s="86" customFormat="1" ht="61.5" customHeight="1">
      <c r="A71" s="70">
        <v>64</v>
      </c>
      <c r="B71" s="71" t="s">
        <v>499</v>
      </c>
      <c r="C71" s="72" t="s">
        <v>116</v>
      </c>
      <c r="D71" s="73" t="s">
        <v>634</v>
      </c>
      <c r="E71" s="28">
        <v>109.2</v>
      </c>
      <c r="F71" s="75">
        <v>43637</v>
      </c>
      <c r="G71" s="88"/>
      <c r="H71" s="88"/>
      <c r="I71" s="76">
        <v>44582</v>
      </c>
    </row>
    <row r="72" spans="1:9" s="86" customFormat="1" ht="61.5" customHeight="1">
      <c r="A72" s="70">
        <v>65</v>
      </c>
      <c r="B72" s="71" t="s">
        <v>199</v>
      </c>
      <c r="C72" s="72" t="s">
        <v>47</v>
      </c>
      <c r="D72" s="73" t="s">
        <v>631</v>
      </c>
      <c r="E72" s="28">
        <v>109.2</v>
      </c>
      <c r="F72" s="75">
        <v>39153</v>
      </c>
      <c r="G72" s="88"/>
      <c r="H72" s="88"/>
      <c r="I72" s="76">
        <v>44582</v>
      </c>
    </row>
    <row r="73" spans="1:9" s="86" customFormat="1" ht="61.5" customHeight="1">
      <c r="A73" s="70">
        <v>66</v>
      </c>
      <c r="B73" s="71" t="s">
        <v>117</v>
      </c>
      <c r="C73" s="72" t="s">
        <v>118</v>
      </c>
      <c r="D73" s="73" t="s">
        <v>624</v>
      </c>
      <c r="E73" s="28">
        <v>109.2</v>
      </c>
      <c r="F73" s="75">
        <v>43592</v>
      </c>
      <c r="G73" s="88"/>
      <c r="H73" s="88"/>
      <c r="I73" s="76">
        <v>44599</v>
      </c>
    </row>
    <row r="74" spans="1:9" s="86" customFormat="1" ht="61.5" customHeight="1">
      <c r="A74" s="70">
        <v>67</v>
      </c>
      <c r="B74" s="71" t="s">
        <v>78</v>
      </c>
      <c r="C74" s="72" t="s">
        <v>79</v>
      </c>
      <c r="D74" s="73" t="s">
        <v>633</v>
      </c>
      <c r="E74" s="28">
        <v>109.2</v>
      </c>
      <c r="F74" s="75">
        <v>42064</v>
      </c>
      <c r="G74" s="88"/>
      <c r="H74" s="88"/>
      <c r="I74" s="76">
        <v>44582</v>
      </c>
    </row>
    <row r="75" spans="1:9" s="86" customFormat="1" ht="61.5" customHeight="1">
      <c r="A75" s="70">
        <v>68</v>
      </c>
      <c r="B75" s="71" t="s">
        <v>102</v>
      </c>
      <c r="C75" s="72" t="s">
        <v>103</v>
      </c>
      <c r="D75" s="73" t="s">
        <v>635</v>
      </c>
      <c r="E75" s="28">
        <v>109.2</v>
      </c>
      <c r="F75" s="75">
        <v>43325</v>
      </c>
      <c r="G75" s="88"/>
      <c r="H75" s="88"/>
      <c r="I75" s="76">
        <v>44582</v>
      </c>
    </row>
    <row r="76" spans="1:9" s="86" customFormat="1" ht="61.5" customHeight="1">
      <c r="A76" s="70">
        <v>69</v>
      </c>
      <c r="B76" s="71" t="s">
        <v>533</v>
      </c>
      <c r="C76" s="72" t="s">
        <v>82</v>
      </c>
      <c r="D76" s="73" t="s">
        <v>636</v>
      </c>
      <c r="E76" s="28">
        <v>109.2</v>
      </c>
      <c r="F76" s="75">
        <v>42447</v>
      </c>
      <c r="G76" s="88"/>
      <c r="H76" s="88"/>
      <c r="I76" s="76">
        <v>44582</v>
      </c>
    </row>
    <row r="77" spans="1:9" s="86" customFormat="1" ht="61.5" customHeight="1">
      <c r="A77" s="70">
        <v>70</v>
      </c>
      <c r="B77" s="71" t="s">
        <v>124</v>
      </c>
      <c r="C77" s="72" t="s">
        <v>125</v>
      </c>
      <c r="D77" s="73" t="s">
        <v>627</v>
      </c>
      <c r="E77" s="98" t="s">
        <v>650</v>
      </c>
      <c r="F77" s="75">
        <v>43637</v>
      </c>
      <c r="G77" s="88"/>
      <c r="H77" s="88"/>
      <c r="I77" s="76">
        <v>44561</v>
      </c>
    </row>
    <row r="78" spans="1:9" s="86" customFormat="1" ht="61.5" customHeight="1">
      <c r="A78" s="70">
        <v>71</v>
      </c>
      <c r="B78" s="71" t="s">
        <v>459</v>
      </c>
      <c r="C78" s="72" t="s">
        <v>48</v>
      </c>
      <c r="D78" s="73" t="s">
        <v>637</v>
      </c>
      <c r="E78" s="28">
        <v>4493.6</v>
      </c>
      <c r="F78" s="75">
        <v>38842</v>
      </c>
      <c r="G78" s="88"/>
      <c r="H78" s="88"/>
      <c r="I78" s="76">
        <v>44582</v>
      </c>
    </row>
    <row r="79" spans="1:9" s="86" customFormat="1" ht="61.5" customHeight="1">
      <c r="A79" s="70">
        <v>72</v>
      </c>
      <c r="B79" s="71" t="s">
        <v>591</v>
      </c>
      <c r="C79" s="72" t="s">
        <v>622</v>
      </c>
      <c r="D79" s="87" t="s">
        <v>638</v>
      </c>
      <c r="E79" s="28">
        <v>1002</v>
      </c>
      <c r="F79" s="75">
        <v>44409</v>
      </c>
      <c r="G79" s="88"/>
      <c r="H79" s="88"/>
      <c r="I79" s="76">
        <v>44773</v>
      </c>
    </row>
    <row r="80" spans="1:9" s="86" customFormat="1" ht="61.5" customHeight="1">
      <c r="A80" s="70">
        <v>73</v>
      </c>
      <c r="B80" s="71" t="s">
        <v>94</v>
      </c>
      <c r="C80" s="72" t="s">
        <v>95</v>
      </c>
      <c r="D80" s="73" t="s">
        <v>635</v>
      </c>
      <c r="E80" s="28">
        <v>109.2</v>
      </c>
      <c r="F80" s="75">
        <v>43101</v>
      </c>
      <c r="G80" s="88"/>
      <c r="H80" s="88"/>
      <c r="I80" s="76">
        <v>44582</v>
      </c>
    </row>
    <row r="81" spans="1:9" s="86" customFormat="1" ht="61.5" customHeight="1">
      <c r="A81" s="70">
        <v>74</v>
      </c>
      <c r="B81" s="71" t="s">
        <v>98</v>
      </c>
      <c r="C81" s="72" t="s">
        <v>99</v>
      </c>
      <c r="D81" s="73" t="s">
        <v>630</v>
      </c>
      <c r="E81" s="28">
        <v>109.2</v>
      </c>
      <c r="F81" s="75">
        <v>43221</v>
      </c>
      <c r="G81" s="88"/>
      <c r="H81" s="88"/>
      <c r="I81" s="76">
        <v>44582</v>
      </c>
    </row>
    <row r="82" spans="1:9" s="86" customFormat="1" ht="61.5" customHeight="1">
      <c r="A82" s="70">
        <v>75</v>
      </c>
      <c r="B82" s="71" t="s">
        <v>460</v>
      </c>
      <c r="C82" s="72" t="s">
        <v>66</v>
      </c>
      <c r="D82" s="73" t="s">
        <v>639</v>
      </c>
      <c r="E82" s="28">
        <v>189.1</v>
      </c>
      <c r="F82" s="75">
        <v>41334</v>
      </c>
      <c r="G82" s="88"/>
      <c r="H82" s="88"/>
      <c r="I82" s="76">
        <v>44582</v>
      </c>
    </row>
    <row r="83" spans="1:9" s="86" customFormat="1" ht="61.5" customHeight="1">
      <c r="A83" s="70">
        <v>76</v>
      </c>
      <c r="B83" s="71" t="s">
        <v>513</v>
      </c>
      <c r="C83" s="72" t="s">
        <v>49</v>
      </c>
      <c r="D83" s="73" t="s">
        <v>640</v>
      </c>
      <c r="E83" s="99" t="s">
        <v>656</v>
      </c>
      <c r="F83" s="75">
        <v>38503</v>
      </c>
      <c r="G83" s="88"/>
      <c r="H83" s="88"/>
      <c r="I83" s="76">
        <v>44582</v>
      </c>
    </row>
    <row r="84" spans="1:9" s="86" customFormat="1" ht="61.5" customHeight="1">
      <c r="A84" s="70">
        <v>77</v>
      </c>
      <c r="B84" s="71" t="s">
        <v>85</v>
      </c>
      <c r="C84" s="72" t="s">
        <v>86</v>
      </c>
      <c r="D84" s="73" t="s">
        <v>634</v>
      </c>
      <c r="E84" s="28">
        <v>109.2</v>
      </c>
      <c r="F84" s="75">
        <v>42461</v>
      </c>
      <c r="G84" s="88"/>
      <c r="H84" s="88"/>
      <c r="I84" s="76">
        <v>44582</v>
      </c>
    </row>
    <row r="85" spans="1:9" s="86" customFormat="1" ht="61.5" customHeight="1">
      <c r="A85" s="70">
        <v>78</v>
      </c>
      <c r="B85" s="71" t="s">
        <v>96</v>
      </c>
      <c r="C85" s="72" t="s">
        <v>97</v>
      </c>
      <c r="D85" s="73" t="s">
        <v>646</v>
      </c>
      <c r="E85" s="19">
        <v>81.5</v>
      </c>
      <c r="F85" s="75">
        <v>39339</v>
      </c>
      <c r="G85" s="88"/>
      <c r="H85" s="88"/>
      <c r="I85" s="76">
        <v>44582</v>
      </c>
    </row>
    <row r="86" spans="1:9" s="86" customFormat="1" ht="61.5" customHeight="1">
      <c r="A86" s="70">
        <v>79</v>
      </c>
      <c r="B86" s="71" t="s">
        <v>50</v>
      </c>
      <c r="C86" s="72" t="s">
        <v>51</v>
      </c>
      <c r="D86" s="73" t="s">
        <v>198</v>
      </c>
      <c r="E86" s="28">
        <v>14281</v>
      </c>
      <c r="F86" s="75">
        <v>39506</v>
      </c>
      <c r="G86" s="88"/>
      <c r="H86" s="88"/>
      <c r="I86" s="76">
        <v>44582</v>
      </c>
    </row>
    <row r="87" spans="1:9" s="86" customFormat="1" ht="61.5" customHeight="1">
      <c r="A87" s="70">
        <v>80</v>
      </c>
      <c r="B87" s="71" t="s">
        <v>119</v>
      </c>
      <c r="C87" s="72" t="s">
        <v>120</v>
      </c>
      <c r="D87" s="87" t="s">
        <v>641</v>
      </c>
      <c r="E87" s="98" t="s">
        <v>653</v>
      </c>
      <c r="F87" s="75">
        <v>43467</v>
      </c>
      <c r="G87" s="88"/>
      <c r="H87" s="88"/>
      <c r="I87" s="76">
        <v>44561</v>
      </c>
    </row>
    <row r="88" spans="1:9" s="86" customFormat="1" ht="61.5" customHeight="1">
      <c r="A88" s="70">
        <v>81</v>
      </c>
      <c r="B88" s="71" t="s">
        <v>100</v>
      </c>
      <c r="C88" s="72" t="s">
        <v>101</v>
      </c>
      <c r="D88" s="73" t="s">
        <v>630</v>
      </c>
      <c r="E88" s="28">
        <v>109.2</v>
      </c>
      <c r="F88" s="75">
        <v>43298</v>
      </c>
      <c r="G88" s="88"/>
      <c r="H88" s="88"/>
      <c r="I88" s="76">
        <v>44582</v>
      </c>
    </row>
    <row r="89" spans="1:9" s="86" customFormat="1" ht="61.5" customHeight="1">
      <c r="A89" s="70">
        <v>82</v>
      </c>
      <c r="B89" s="71" t="s">
        <v>462</v>
      </c>
      <c r="C89" s="72" t="s">
        <v>105</v>
      </c>
      <c r="D89" s="73" t="s">
        <v>642</v>
      </c>
      <c r="E89" s="28">
        <v>109.2</v>
      </c>
      <c r="F89" s="75">
        <v>43361</v>
      </c>
      <c r="G89" s="88"/>
      <c r="H89" s="88"/>
      <c r="I89" s="76">
        <v>44582</v>
      </c>
    </row>
    <row r="90" spans="1:9" s="86" customFormat="1" ht="61.5" customHeight="1">
      <c r="A90" s="70">
        <v>83</v>
      </c>
      <c r="B90" s="71" t="s">
        <v>64</v>
      </c>
      <c r="C90" s="72" t="s">
        <v>65</v>
      </c>
      <c r="D90" s="73" t="s">
        <v>631</v>
      </c>
      <c r="E90" s="28">
        <v>109.2</v>
      </c>
      <c r="F90" s="75">
        <v>40424</v>
      </c>
      <c r="G90" s="88"/>
      <c r="H90" s="88"/>
      <c r="I90" s="76">
        <v>44582</v>
      </c>
    </row>
    <row r="91" spans="1:9" s="86" customFormat="1" ht="61.5" customHeight="1">
      <c r="A91" s="70">
        <v>84</v>
      </c>
      <c r="B91" s="71" t="s">
        <v>463</v>
      </c>
      <c r="C91" s="72" t="s">
        <v>126</v>
      </c>
      <c r="D91" s="73" t="s">
        <v>643</v>
      </c>
      <c r="E91" s="28">
        <v>109.2</v>
      </c>
      <c r="F91" s="75">
        <v>43684</v>
      </c>
      <c r="G91" s="88"/>
      <c r="H91" s="88"/>
      <c r="I91" s="76">
        <v>44561</v>
      </c>
    </row>
    <row r="92" spans="1:9" s="86" customFormat="1" ht="124.5" customHeight="1">
      <c r="A92" s="70">
        <v>85</v>
      </c>
      <c r="B92" s="71" t="s">
        <v>57</v>
      </c>
      <c r="C92" s="72" t="s">
        <v>58</v>
      </c>
      <c r="D92" s="73" t="s">
        <v>626</v>
      </c>
      <c r="E92" s="98" t="s">
        <v>649</v>
      </c>
      <c r="F92" s="75">
        <v>40115</v>
      </c>
      <c r="G92" s="88"/>
      <c r="H92" s="88"/>
      <c r="I92" s="76">
        <v>44582</v>
      </c>
    </row>
    <row r="93" spans="1:9" s="86" customFormat="1" ht="61.5" customHeight="1">
      <c r="A93" s="70">
        <v>86</v>
      </c>
      <c r="B93" s="71" t="s">
        <v>113</v>
      </c>
      <c r="C93" s="72" t="s">
        <v>114</v>
      </c>
      <c r="D93" s="73" t="s">
        <v>644</v>
      </c>
      <c r="E93" s="28">
        <v>189.1</v>
      </c>
      <c r="F93" s="75">
        <v>43497</v>
      </c>
      <c r="G93" s="88"/>
      <c r="H93" s="88"/>
      <c r="I93" s="76">
        <v>44582</v>
      </c>
    </row>
    <row r="94" spans="1:9" s="86" customFormat="1" ht="61.5" customHeight="1">
      <c r="A94" s="70">
        <v>87</v>
      </c>
      <c r="B94" s="71" t="s">
        <v>543</v>
      </c>
      <c r="C94" s="72" t="s">
        <v>544</v>
      </c>
      <c r="D94" s="73" t="s">
        <v>631</v>
      </c>
      <c r="E94" s="28">
        <v>109.2</v>
      </c>
      <c r="F94" s="75">
        <v>44292</v>
      </c>
      <c r="G94" s="88"/>
      <c r="H94" s="88"/>
      <c r="I94" s="76">
        <v>44707</v>
      </c>
    </row>
    <row r="95" spans="1:9" s="86" customFormat="1" ht="61.5" customHeight="1">
      <c r="A95" s="70">
        <v>88</v>
      </c>
      <c r="B95" s="71" t="s">
        <v>52</v>
      </c>
      <c r="C95" s="72" t="s">
        <v>53</v>
      </c>
      <c r="D95" s="73" t="s">
        <v>645</v>
      </c>
      <c r="E95" s="28">
        <v>109.2</v>
      </c>
      <c r="F95" s="75">
        <v>39071</v>
      </c>
      <c r="G95" s="88"/>
      <c r="H95" s="88"/>
      <c r="I95" s="76">
        <v>44582</v>
      </c>
    </row>
    <row r="96" spans="1:9" s="86" customFormat="1" ht="61.5" customHeight="1">
      <c r="A96" s="70">
        <v>89</v>
      </c>
      <c r="B96" s="71" t="s">
        <v>465</v>
      </c>
      <c r="C96" s="72" t="s">
        <v>69</v>
      </c>
      <c r="D96" s="73" t="s">
        <v>633</v>
      </c>
      <c r="E96" s="28">
        <v>109.2</v>
      </c>
      <c r="F96" s="75">
        <v>41435</v>
      </c>
      <c r="G96" s="88"/>
      <c r="H96" s="88"/>
      <c r="I96" s="76">
        <v>44582</v>
      </c>
    </row>
    <row r="97" spans="1:9" s="86" customFormat="1" ht="61.5" customHeight="1">
      <c r="A97" s="70">
        <v>90</v>
      </c>
      <c r="B97" s="71" t="s">
        <v>76</v>
      </c>
      <c r="C97" s="72" t="s">
        <v>77</v>
      </c>
      <c r="D97" s="73" t="s">
        <v>632</v>
      </c>
      <c r="E97" s="28">
        <v>109.2</v>
      </c>
      <c r="F97" s="75">
        <v>42081</v>
      </c>
      <c r="G97" s="88"/>
      <c r="H97" s="88"/>
      <c r="I97" s="76">
        <v>44582</v>
      </c>
    </row>
    <row r="98" spans="1:9" s="86" customFormat="1" ht="61.5" customHeight="1">
      <c r="A98" s="70">
        <v>91</v>
      </c>
      <c r="B98" s="71" t="s">
        <v>511</v>
      </c>
      <c r="C98" s="72" t="s">
        <v>43</v>
      </c>
      <c r="D98" s="87" t="s">
        <v>647</v>
      </c>
      <c r="E98" s="19">
        <v>50.16</v>
      </c>
      <c r="F98" s="75">
        <v>39373</v>
      </c>
      <c r="G98" s="88"/>
      <c r="H98" s="88"/>
      <c r="I98" s="76">
        <v>44582</v>
      </c>
    </row>
    <row r="99" spans="1:9" s="86" customFormat="1" ht="61.5" customHeight="1">
      <c r="A99" s="70">
        <v>92</v>
      </c>
      <c r="B99" s="71" t="s">
        <v>538</v>
      </c>
      <c r="C99" s="72" t="s">
        <v>111</v>
      </c>
      <c r="D99" s="73" t="s">
        <v>644</v>
      </c>
      <c r="E99" s="19">
        <v>189.1</v>
      </c>
      <c r="F99" s="75">
        <v>44287</v>
      </c>
      <c r="G99" s="88"/>
      <c r="H99" s="88"/>
      <c r="I99" s="76">
        <v>44651</v>
      </c>
    </row>
    <row r="100" spans="1:9" s="86" customFormat="1" ht="61.5" customHeight="1">
      <c r="A100" s="70">
        <v>93</v>
      </c>
      <c r="B100" s="71" t="s">
        <v>72</v>
      </c>
      <c r="C100" s="72" t="s">
        <v>73</v>
      </c>
      <c r="D100" s="73" t="s">
        <v>632</v>
      </c>
      <c r="E100" s="28">
        <v>109.2</v>
      </c>
      <c r="F100" s="75">
        <v>41641</v>
      </c>
      <c r="G100" s="88"/>
      <c r="H100" s="88"/>
      <c r="I100" s="76">
        <v>44582</v>
      </c>
    </row>
    <row r="101" spans="1:9" s="86" customFormat="1" ht="61.5" customHeight="1">
      <c r="A101" s="70">
        <v>94</v>
      </c>
      <c r="B101" s="71" t="s">
        <v>525</v>
      </c>
      <c r="C101" s="72" t="s">
        <v>522</v>
      </c>
      <c r="D101" s="73" t="s">
        <v>631</v>
      </c>
      <c r="E101" s="28">
        <v>109.2</v>
      </c>
      <c r="F101" s="75">
        <v>44200</v>
      </c>
      <c r="G101" s="88"/>
      <c r="H101" s="88"/>
      <c r="I101" s="76">
        <v>44564</v>
      </c>
    </row>
    <row r="102" spans="1:9" s="86" customFormat="1" ht="61.5" customHeight="1">
      <c r="A102" s="70">
        <v>95</v>
      </c>
      <c r="B102" s="71" t="s">
        <v>467</v>
      </c>
      <c r="C102" s="72" t="s">
        <v>115</v>
      </c>
      <c r="D102" s="73" t="s">
        <v>625</v>
      </c>
      <c r="E102" s="98" t="s">
        <v>657</v>
      </c>
      <c r="F102" s="75">
        <v>42459</v>
      </c>
      <c r="G102" s="88"/>
      <c r="H102" s="88"/>
      <c r="I102" s="76">
        <v>44582</v>
      </c>
    </row>
    <row r="103" spans="1:9" s="86" customFormat="1" ht="61.5" customHeight="1">
      <c r="A103" s="70">
        <v>96</v>
      </c>
      <c r="B103" s="71" t="s">
        <v>468</v>
      </c>
      <c r="C103" s="72" t="s">
        <v>104</v>
      </c>
      <c r="D103" s="73" t="s">
        <v>631</v>
      </c>
      <c r="E103" s="28">
        <v>109.2</v>
      </c>
      <c r="F103" s="75">
        <v>43376</v>
      </c>
      <c r="G103" s="88"/>
      <c r="H103" s="88"/>
      <c r="I103" s="76">
        <v>44582</v>
      </c>
    </row>
    <row r="104" spans="1:9" s="86" customFormat="1" ht="61.5" customHeight="1">
      <c r="A104" s="70">
        <v>97</v>
      </c>
      <c r="B104" s="71" t="s">
        <v>512</v>
      </c>
      <c r="C104" s="72" t="s">
        <v>75</v>
      </c>
      <c r="D104" s="73" t="s">
        <v>648</v>
      </c>
      <c r="E104" s="28">
        <v>109.2</v>
      </c>
      <c r="F104" s="75">
        <v>41883</v>
      </c>
      <c r="G104" s="88"/>
      <c r="H104" s="88"/>
      <c r="I104" s="76">
        <v>44582</v>
      </c>
    </row>
    <row r="105" spans="1:9" s="86" customFormat="1" ht="61.5" customHeight="1">
      <c r="A105" s="70">
        <v>98</v>
      </c>
      <c r="B105" s="71" t="s">
        <v>469</v>
      </c>
      <c r="C105" s="72" t="s">
        <v>112</v>
      </c>
      <c r="D105" s="73" t="s">
        <v>624</v>
      </c>
      <c r="E105" s="28">
        <v>109.2</v>
      </c>
      <c r="F105" s="75">
        <v>43497</v>
      </c>
      <c r="G105" s="88"/>
      <c r="H105" s="88"/>
      <c r="I105" s="76">
        <v>44582</v>
      </c>
    </row>
    <row r="106" spans="1:9" s="86" customFormat="1" ht="61.5" customHeight="1">
      <c r="A106" s="70">
        <v>99</v>
      </c>
      <c r="B106" s="71" t="s">
        <v>470</v>
      </c>
      <c r="C106" s="72" t="s">
        <v>123</v>
      </c>
      <c r="D106" s="73" t="s">
        <v>627</v>
      </c>
      <c r="E106" s="98" t="s">
        <v>654</v>
      </c>
      <c r="F106" s="75">
        <v>43637</v>
      </c>
      <c r="G106" s="88"/>
      <c r="H106" s="88"/>
      <c r="I106" s="76">
        <v>44551</v>
      </c>
    </row>
    <row r="107" spans="1:9" s="86" customFormat="1" ht="61.5" customHeight="1">
      <c r="A107" s="70">
        <v>100</v>
      </c>
      <c r="B107" s="71" t="s">
        <v>471</v>
      </c>
      <c r="C107" s="72" t="s">
        <v>106</v>
      </c>
      <c r="D107" s="73" t="s">
        <v>625</v>
      </c>
      <c r="E107" s="28">
        <v>189.1</v>
      </c>
      <c r="F107" s="75">
        <v>43374</v>
      </c>
      <c r="G107" s="88"/>
      <c r="H107" s="88"/>
      <c r="I107" s="76">
        <v>44582</v>
      </c>
    </row>
    <row r="108" spans="1:9" s="86" customFormat="1" ht="61.5" customHeight="1">
      <c r="A108" s="70">
        <v>101</v>
      </c>
      <c r="B108" s="71" t="s">
        <v>67</v>
      </c>
      <c r="C108" s="72" t="s">
        <v>68</v>
      </c>
      <c r="D108" s="73" t="s">
        <v>631</v>
      </c>
      <c r="E108" s="28">
        <v>109.2</v>
      </c>
      <c r="F108" s="75">
        <v>41426</v>
      </c>
      <c r="G108" s="88"/>
      <c r="H108" s="88"/>
      <c r="I108" s="76">
        <v>44582</v>
      </c>
    </row>
    <row r="109" spans="1:9" s="86" customFormat="1" ht="61.5" customHeight="1">
      <c r="A109" s="70">
        <v>102</v>
      </c>
      <c r="B109" s="71" t="s">
        <v>59</v>
      </c>
      <c r="C109" s="72" t="s">
        <v>60</v>
      </c>
      <c r="D109" s="73" t="s">
        <v>632</v>
      </c>
      <c r="E109" s="28">
        <v>109.2</v>
      </c>
      <c r="F109" s="75">
        <v>40316</v>
      </c>
      <c r="G109" s="88"/>
      <c r="H109" s="88"/>
      <c r="I109" s="76">
        <v>44582</v>
      </c>
    </row>
    <row r="110" spans="1:9" s="86" customFormat="1" ht="61.5" customHeight="1">
      <c r="A110" s="88"/>
      <c r="B110" s="91"/>
      <c r="C110" s="88"/>
      <c r="D110" s="90"/>
      <c r="E110" s="90"/>
      <c r="F110" s="88"/>
      <c r="G110" s="88"/>
      <c r="H110" s="88"/>
      <c r="I110" s="89"/>
    </row>
    <row r="111" spans="1:9" s="86" customFormat="1" ht="61.5" customHeight="1">
      <c r="A111" s="88"/>
      <c r="B111" s="91"/>
      <c r="C111" s="88"/>
      <c r="D111" s="90"/>
      <c r="E111" s="90"/>
      <c r="F111" s="88"/>
      <c r="G111" s="88"/>
      <c r="H111" s="88"/>
      <c r="I111" s="89"/>
    </row>
  </sheetData>
  <sheetProtection/>
  <mergeCells count="1">
    <mergeCell ref="A6:I6"/>
  </mergeCells>
  <printOptions/>
  <pageMargins left="0.2362204724409449" right="0.15748031496062992" top="0.35433070866141736" bottom="0.1968503937007874" header="0.31496062992125984" footer="0.15748031496062992"/>
  <pageSetup horizontalDpi="600" verticalDpi="600" orientation="portrait" paperSize="9" scale="22" r:id="rId4"/>
  <rowBreaks count="1" manualBreakCount="1">
    <brk id="56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D1">
      <selection activeCell="H17" sqref="H17:H20"/>
    </sheetView>
  </sheetViews>
  <sheetFormatPr defaultColWidth="9.140625" defaultRowHeight="15"/>
  <cols>
    <col min="1" max="1" width="57.57421875" style="0" bestFit="1" customWidth="1"/>
    <col min="3" max="3" width="52.7109375" style="0" customWidth="1"/>
    <col min="5" max="5" width="9.140625" style="2" customWidth="1"/>
    <col min="6" max="6" width="69.140625" style="0" bestFit="1" customWidth="1"/>
    <col min="7" max="7" width="84.8515625" style="0" bestFit="1" customWidth="1"/>
    <col min="8" max="8" width="22.8515625" style="2" bestFit="1" customWidth="1"/>
    <col min="9" max="9" width="18.8515625" style="0" customWidth="1"/>
  </cols>
  <sheetData>
    <row r="1" spans="1:8" s="31" customFormat="1" ht="15">
      <c r="A1" s="30" t="s">
        <v>203</v>
      </c>
      <c r="C1" s="30" t="s">
        <v>202</v>
      </c>
      <c r="E1" s="103" t="s">
        <v>256</v>
      </c>
      <c r="F1" s="103"/>
      <c r="G1" s="103"/>
      <c r="H1" s="103"/>
    </row>
    <row r="2" spans="1:8" ht="15">
      <c r="A2" s="11" t="s">
        <v>526</v>
      </c>
      <c r="C2" s="1" t="s">
        <v>206</v>
      </c>
      <c r="E2" s="2" t="s">
        <v>257</v>
      </c>
      <c r="F2" s="2" t="s">
        <v>258</v>
      </c>
      <c r="G2" s="2" t="s">
        <v>259</v>
      </c>
      <c r="H2" s="2" t="s">
        <v>260</v>
      </c>
    </row>
    <row r="3" spans="1:9" ht="15">
      <c r="A3" s="11" t="s">
        <v>527</v>
      </c>
      <c r="C3" s="1" t="s">
        <v>207</v>
      </c>
      <c r="E3" s="2" t="s">
        <v>261</v>
      </c>
      <c r="F3" t="s">
        <v>262</v>
      </c>
      <c r="G3" t="s">
        <v>263</v>
      </c>
      <c r="H3" s="2">
        <v>5</v>
      </c>
      <c r="I3" s="104" t="s">
        <v>319</v>
      </c>
    </row>
    <row r="4" spans="1:9" s="1" customFormat="1" ht="15">
      <c r="A4" s="7" t="s">
        <v>501</v>
      </c>
      <c r="C4" s="1" t="s">
        <v>208</v>
      </c>
      <c r="E4" s="2" t="s">
        <v>264</v>
      </c>
      <c r="F4" s="1" t="s">
        <v>265</v>
      </c>
      <c r="G4" s="1" t="s">
        <v>263</v>
      </c>
      <c r="H4" s="2">
        <v>5</v>
      </c>
      <c r="I4" s="105"/>
    </row>
    <row r="5" spans="1:9" ht="15">
      <c r="A5" s="9" t="s">
        <v>244</v>
      </c>
      <c r="C5" s="1" t="s">
        <v>209</v>
      </c>
      <c r="E5" s="2" t="s">
        <v>266</v>
      </c>
      <c r="F5" t="s">
        <v>267</v>
      </c>
      <c r="G5" t="s">
        <v>263</v>
      </c>
      <c r="H5" s="2">
        <v>5</v>
      </c>
      <c r="I5" s="105"/>
    </row>
    <row r="6" spans="1:9" ht="15">
      <c r="A6" s="9" t="s">
        <v>243</v>
      </c>
      <c r="C6" s="1" t="s">
        <v>210</v>
      </c>
      <c r="E6" s="2" t="s">
        <v>268</v>
      </c>
      <c r="F6" t="s">
        <v>269</v>
      </c>
      <c r="G6" t="s">
        <v>263</v>
      </c>
      <c r="H6" s="2">
        <v>5</v>
      </c>
      <c r="I6" s="105"/>
    </row>
    <row r="7" spans="1:9" ht="15">
      <c r="A7" s="11" t="s">
        <v>528</v>
      </c>
      <c r="C7" s="1" t="s">
        <v>211</v>
      </c>
      <c r="E7" s="2" t="s">
        <v>270</v>
      </c>
      <c r="F7" t="s">
        <v>271</v>
      </c>
      <c r="G7" t="s">
        <v>263</v>
      </c>
      <c r="H7" s="2">
        <v>5</v>
      </c>
      <c r="I7" s="105"/>
    </row>
    <row r="8" spans="1:9" ht="15">
      <c r="A8" s="7" t="s">
        <v>500</v>
      </c>
      <c r="C8" s="1" t="s">
        <v>212</v>
      </c>
      <c r="E8" s="2" t="s">
        <v>272</v>
      </c>
      <c r="F8" t="s">
        <v>273</v>
      </c>
      <c r="G8" t="s">
        <v>263</v>
      </c>
      <c r="H8" s="2">
        <v>5</v>
      </c>
      <c r="I8" s="105"/>
    </row>
    <row r="9" spans="1:9" ht="15">
      <c r="A9" s="9" t="s">
        <v>242</v>
      </c>
      <c r="C9" s="1" t="s">
        <v>213</v>
      </c>
      <c r="E9" s="2" t="s">
        <v>274</v>
      </c>
      <c r="F9" t="s">
        <v>275</v>
      </c>
      <c r="G9" t="s">
        <v>263</v>
      </c>
      <c r="H9" s="2">
        <v>5</v>
      </c>
      <c r="I9" s="105"/>
    </row>
    <row r="10" spans="1:9" ht="15">
      <c r="A10" s="33" t="s">
        <v>529</v>
      </c>
      <c r="C10" s="1" t="s">
        <v>214</v>
      </c>
      <c r="E10" s="2" t="s">
        <v>276</v>
      </c>
      <c r="F10" t="s">
        <v>277</v>
      </c>
      <c r="G10" t="s">
        <v>263</v>
      </c>
      <c r="H10" s="2">
        <v>5</v>
      </c>
      <c r="I10" s="105"/>
    </row>
    <row r="11" spans="1:9" ht="15">
      <c r="A11" s="10" t="s">
        <v>241</v>
      </c>
      <c r="C11" s="1" t="s">
        <v>215</v>
      </c>
      <c r="E11" s="2" t="s">
        <v>278</v>
      </c>
      <c r="F11" t="s">
        <v>279</v>
      </c>
      <c r="G11" t="s">
        <v>280</v>
      </c>
      <c r="H11" s="2" t="s">
        <v>281</v>
      </c>
      <c r="I11" s="105"/>
    </row>
    <row r="12" spans="1:9" ht="15">
      <c r="A12" s="8" t="s">
        <v>204</v>
      </c>
      <c r="C12" s="1" t="s">
        <v>216</v>
      </c>
      <c r="E12" s="2" t="s">
        <v>282</v>
      </c>
      <c r="F12" t="s">
        <v>283</v>
      </c>
      <c r="G12" t="s">
        <v>280</v>
      </c>
      <c r="H12" s="2" t="s">
        <v>281</v>
      </c>
      <c r="I12" s="105"/>
    </row>
    <row r="13" spans="1:9" ht="15">
      <c r="A13" s="7" t="s">
        <v>205</v>
      </c>
      <c r="C13" s="1" t="s">
        <v>217</v>
      </c>
      <c r="E13" s="2" t="s">
        <v>284</v>
      </c>
      <c r="F13" t="s">
        <v>285</v>
      </c>
      <c r="G13" t="s">
        <v>280</v>
      </c>
      <c r="H13" s="2" t="s">
        <v>281</v>
      </c>
      <c r="I13" s="105"/>
    </row>
    <row r="14" spans="3:9" ht="15">
      <c r="C14" s="1" t="s">
        <v>218</v>
      </c>
      <c r="E14" s="2" t="s">
        <v>286</v>
      </c>
      <c r="F14" t="s">
        <v>287</v>
      </c>
      <c r="G14" t="s">
        <v>288</v>
      </c>
      <c r="H14" s="2">
        <v>16</v>
      </c>
      <c r="I14" s="105"/>
    </row>
    <row r="15" spans="1:9" ht="15">
      <c r="A15" s="9"/>
      <c r="C15" s="1" t="s">
        <v>219</v>
      </c>
      <c r="E15" s="2" t="s">
        <v>289</v>
      </c>
      <c r="F15" t="s">
        <v>290</v>
      </c>
      <c r="G15" t="s">
        <v>288</v>
      </c>
      <c r="H15" s="2">
        <v>16</v>
      </c>
      <c r="I15" s="105"/>
    </row>
    <row r="16" spans="1:9" ht="15">
      <c r="A16" s="7"/>
      <c r="C16" s="1" t="s">
        <v>220</v>
      </c>
      <c r="E16" s="2" t="s">
        <v>291</v>
      </c>
      <c r="F16" t="s">
        <v>292</v>
      </c>
      <c r="G16" t="s">
        <v>288</v>
      </c>
      <c r="H16" s="2">
        <v>16</v>
      </c>
      <c r="I16" s="105"/>
    </row>
    <row r="17" spans="3:9" ht="15">
      <c r="C17" s="1" t="s">
        <v>221</v>
      </c>
      <c r="E17" s="2" t="s">
        <v>293</v>
      </c>
      <c r="F17" t="s">
        <v>294</v>
      </c>
      <c r="G17" t="s">
        <v>263</v>
      </c>
      <c r="H17" s="2">
        <v>5</v>
      </c>
      <c r="I17" s="105"/>
    </row>
    <row r="18" spans="3:9" ht="15">
      <c r="C18" s="1" t="s">
        <v>222</v>
      </c>
      <c r="E18" s="2" t="s">
        <v>295</v>
      </c>
      <c r="F18" t="s">
        <v>296</v>
      </c>
      <c r="G18" t="s">
        <v>263</v>
      </c>
      <c r="H18" s="2">
        <v>5</v>
      </c>
      <c r="I18" s="105"/>
    </row>
    <row r="19" spans="3:9" ht="15">
      <c r="C19" s="1" t="s">
        <v>224</v>
      </c>
      <c r="E19" s="2" t="s">
        <v>297</v>
      </c>
      <c r="F19" t="s">
        <v>298</v>
      </c>
      <c r="G19" t="s">
        <v>263</v>
      </c>
      <c r="H19" s="2">
        <v>5</v>
      </c>
      <c r="I19" s="105"/>
    </row>
    <row r="20" spans="3:9" ht="15">
      <c r="C20" s="1" t="s">
        <v>223</v>
      </c>
      <c r="E20" s="2" t="s">
        <v>299</v>
      </c>
      <c r="F20" t="s">
        <v>300</v>
      </c>
      <c r="G20" t="s">
        <v>263</v>
      </c>
      <c r="H20" s="2">
        <v>5</v>
      </c>
      <c r="I20" s="105"/>
    </row>
    <row r="21" spans="3:9" ht="15">
      <c r="C21" s="1" t="s">
        <v>225</v>
      </c>
      <c r="E21" s="2" t="s">
        <v>301</v>
      </c>
      <c r="F21" t="s">
        <v>302</v>
      </c>
      <c r="G21" t="s">
        <v>263</v>
      </c>
      <c r="H21" s="2">
        <v>5</v>
      </c>
      <c r="I21" s="105"/>
    </row>
    <row r="22" spans="3:9" ht="15">
      <c r="C22" s="1" t="s">
        <v>226</v>
      </c>
      <c r="E22" s="2" t="s">
        <v>303</v>
      </c>
      <c r="F22" t="s">
        <v>304</v>
      </c>
      <c r="G22" t="s">
        <v>288</v>
      </c>
      <c r="H22" s="2">
        <v>16</v>
      </c>
      <c r="I22" s="105"/>
    </row>
    <row r="23" spans="3:9" ht="15">
      <c r="C23" s="1" t="s">
        <v>227</v>
      </c>
      <c r="E23" s="2" t="s">
        <v>305</v>
      </c>
      <c r="F23" t="s">
        <v>306</v>
      </c>
      <c r="G23" t="s">
        <v>288</v>
      </c>
      <c r="H23" s="2">
        <v>16</v>
      </c>
      <c r="I23" s="105"/>
    </row>
    <row r="24" spans="3:9" ht="15">
      <c r="C24" s="1" t="s">
        <v>228</v>
      </c>
      <c r="E24" s="2" t="s">
        <v>307</v>
      </c>
      <c r="F24" t="s">
        <v>308</v>
      </c>
      <c r="G24" t="s">
        <v>263</v>
      </c>
      <c r="H24" s="2">
        <v>5</v>
      </c>
      <c r="I24" s="105"/>
    </row>
    <row r="25" spans="3:9" ht="15">
      <c r="C25" s="1" t="s">
        <v>229</v>
      </c>
      <c r="E25" s="2" t="s">
        <v>309</v>
      </c>
      <c r="F25" t="s">
        <v>310</v>
      </c>
      <c r="G25" t="s">
        <v>263</v>
      </c>
      <c r="H25" s="2">
        <v>5</v>
      </c>
      <c r="I25" s="105"/>
    </row>
    <row r="26" spans="3:9" ht="15">
      <c r="C26" s="1" t="s">
        <v>230</v>
      </c>
      <c r="E26" s="2" t="s">
        <v>311</v>
      </c>
      <c r="F26" t="s">
        <v>312</v>
      </c>
      <c r="G26" t="s">
        <v>313</v>
      </c>
      <c r="H26" s="2" t="s">
        <v>314</v>
      </c>
      <c r="I26" s="105"/>
    </row>
    <row r="27" spans="3:9" ht="15">
      <c r="C27" s="1" t="s">
        <v>166</v>
      </c>
      <c r="E27" s="2" t="s">
        <v>315</v>
      </c>
      <c r="F27" t="s">
        <v>316</v>
      </c>
      <c r="G27" t="s">
        <v>313</v>
      </c>
      <c r="H27" s="2" t="s">
        <v>314</v>
      </c>
      <c r="I27" s="105"/>
    </row>
    <row r="28" spans="3:9" ht="15">
      <c r="C28" s="1" t="s">
        <v>231</v>
      </c>
      <c r="E28" s="2" t="s">
        <v>317</v>
      </c>
      <c r="F28" t="s">
        <v>318</v>
      </c>
      <c r="G28" t="s">
        <v>313</v>
      </c>
      <c r="H28" s="2" t="s">
        <v>314</v>
      </c>
      <c r="I28" s="105"/>
    </row>
    <row r="29" spans="3:9" ht="15">
      <c r="C29" s="1" t="s">
        <v>234</v>
      </c>
      <c r="E29" s="2" t="s">
        <v>320</v>
      </c>
      <c r="F29" t="s">
        <v>321</v>
      </c>
      <c r="G29" t="s">
        <v>322</v>
      </c>
      <c r="H29" s="2" t="s">
        <v>323</v>
      </c>
      <c r="I29" s="104" t="s">
        <v>384</v>
      </c>
    </row>
    <row r="30" spans="3:9" ht="15">
      <c r="C30" s="1" t="s">
        <v>233</v>
      </c>
      <c r="E30" s="2" t="s">
        <v>324</v>
      </c>
      <c r="F30" t="s">
        <v>325</v>
      </c>
      <c r="G30" t="s">
        <v>326</v>
      </c>
      <c r="H30" s="2" t="s">
        <v>327</v>
      </c>
      <c r="I30" s="105"/>
    </row>
    <row r="31" spans="3:9" ht="15">
      <c r="C31" s="1" t="s">
        <v>232</v>
      </c>
      <c r="E31" s="2" t="s">
        <v>328</v>
      </c>
      <c r="F31" t="s">
        <v>329</v>
      </c>
      <c r="G31" t="s">
        <v>322</v>
      </c>
      <c r="H31" s="2" t="s">
        <v>323</v>
      </c>
      <c r="I31" s="105"/>
    </row>
    <row r="32" spans="3:9" ht="15">
      <c r="C32" s="1" t="s">
        <v>235</v>
      </c>
      <c r="E32" s="2" t="s">
        <v>330</v>
      </c>
      <c r="F32" t="s">
        <v>331</v>
      </c>
      <c r="G32" t="s">
        <v>322</v>
      </c>
      <c r="H32" s="2" t="s">
        <v>323</v>
      </c>
      <c r="I32" s="105"/>
    </row>
    <row r="33" spans="3:9" ht="15">
      <c r="C33" s="1" t="s">
        <v>236</v>
      </c>
      <c r="E33" s="2" t="s">
        <v>332</v>
      </c>
      <c r="F33" t="s">
        <v>333</v>
      </c>
      <c r="G33" t="s">
        <v>334</v>
      </c>
      <c r="H33" s="2" t="s">
        <v>335</v>
      </c>
      <c r="I33" s="105"/>
    </row>
    <row r="34" spans="3:9" ht="15">
      <c r="C34" s="1" t="s">
        <v>237</v>
      </c>
      <c r="E34" s="2" t="s">
        <v>336</v>
      </c>
      <c r="F34" t="s">
        <v>337</v>
      </c>
      <c r="G34" t="s">
        <v>338</v>
      </c>
      <c r="H34" s="2">
        <v>49</v>
      </c>
      <c r="I34" s="105"/>
    </row>
    <row r="35" spans="3:9" ht="15">
      <c r="C35" s="1" t="s">
        <v>238</v>
      </c>
      <c r="E35" s="2" t="s">
        <v>339</v>
      </c>
      <c r="F35" t="s">
        <v>340</v>
      </c>
      <c r="G35" t="s">
        <v>341</v>
      </c>
      <c r="H35" s="2">
        <v>24</v>
      </c>
      <c r="I35" s="105"/>
    </row>
    <row r="36" spans="3:9" ht="15">
      <c r="C36" s="1" t="s">
        <v>505</v>
      </c>
      <c r="E36" s="2" t="s">
        <v>342</v>
      </c>
      <c r="F36" t="s">
        <v>343</v>
      </c>
      <c r="G36" t="s">
        <v>326</v>
      </c>
      <c r="H36" s="2" t="s">
        <v>327</v>
      </c>
      <c r="I36" s="105"/>
    </row>
    <row r="37" spans="3:9" ht="15">
      <c r="C37" s="1" t="s">
        <v>239</v>
      </c>
      <c r="E37" s="2" t="s">
        <v>344</v>
      </c>
      <c r="F37" t="s">
        <v>345</v>
      </c>
      <c r="G37" t="s">
        <v>346</v>
      </c>
      <c r="H37" s="2" t="s">
        <v>347</v>
      </c>
      <c r="I37" s="105"/>
    </row>
    <row r="38" spans="3:9" ht="15">
      <c r="C38" s="32" t="s">
        <v>240</v>
      </c>
      <c r="E38" s="2" t="s">
        <v>348</v>
      </c>
      <c r="F38" t="s">
        <v>349</v>
      </c>
      <c r="G38" t="s">
        <v>350</v>
      </c>
      <c r="H38" s="2">
        <v>50</v>
      </c>
      <c r="I38" s="105"/>
    </row>
    <row r="39" spans="5:9" ht="15">
      <c r="E39" s="2" t="s">
        <v>351</v>
      </c>
      <c r="F39" t="s">
        <v>352</v>
      </c>
      <c r="G39" t="s">
        <v>326</v>
      </c>
      <c r="H39" s="2" t="s">
        <v>327</v>
      </c>
      <c r="I39" s="105"/>
    </row>
    <row r="40" spans="5:9" ht="15">
      <c r="E40" s="2" t="s">
        <v>353</v>
      </c>
      <c r="F40" t="s">
        <v>354</v>
      </c>
      <c r="G40" t="s">
        <v>263</v>
      </c>
      <c r="H40" s="2">
        <v>5</v>
      </c>
      <c r="I40" s="105"/>
    </row>
    <row r="41" spans="5:9" ht="15">
      <c r="E41" s="2" t="s">
        <v>355</v>
      </c>
      <c r="F41" t="s">
        <v>356</v>
      </c>
      <c r="G41" t="s">
        <v>263</v>
      </c>
      <c r="H41" s="2">
        <v>5</v>
      </c>
      <c r="I41" s="105"/>
    </row>
    <row r="42" spans="5:9" ht="15">
      <c r="E42" s="2" t="s">
        <v>357</v>
      </c>
      <c r="F42" t="s">
        <v>358</v>
      </c>
      <c r="G42" t="s">
        <v>359</v>
      </c>
      <c r="H42" s="2" t="s">
        <v>360</v>
      </c>
      <c r="I42" s="105"/>
    </row>
    <row r="43" spans="5:9" ht="15">
      <c r="E43" s="2" t="s">
        <v>361</v>
      </c>
      <c r="F43" t="s">
        <v>362</v>
      </c>
      <c r="G43" t="s">
        <v>363</v>
      </c>
      <c r="H43" s="2">
        <v>43</v>
      </c>
      <c r="I43" s="105"/>
    </row>
    <row r="44" spans="5:9" ht="15">
      <c r="E44" s="2" t="s">
        <v>364</v>
      </c>
      <c r="F44" t="s">
        <v>365</v>
      </c>
      <c r="G44" t="s">
        <v>334</v>
      </c>
      <c r="H44" s="2" t="s">
        <v>335</v>
      </c>
      <c r="I44" s="105"/>
    </row>
    <row r="45" spans="5:9" ht="15">
      <c r="E45" s="2" t="s">
        <v>366</v>
      </c>
      <c r="F45" t="s">
        <v>367</v>
      </c>
      <c r="G45" t="s">
        <v>334</v>
      </c>
      <c r="H45" s="2" t="s">
        <v>335</v>
      </c>
      <c r="I45" s="105"/>
    </row>
    <row r="46" spans="5:9" ht="15">
      <c r="E46" s="2" t="s">
        <v>368</v>
      </c>
      <c r="F46" t="s">
        <v>369</v>
      </c>
      <c r="G46" t="s">
        <v>338</v>
      </c>
      <c r="H46" s="2">
        <v>49</v>
      </c>
      <c r="I46" s="105"/>
    </row>
    <row r="47" spans="5:9" ht="15">
      <c r="E47" s="2" t="s">
        <v>370</v>
      </c>
      <c r="F47" t="s">
        <v>371</v>
      </c>
      <c r="G47" t="s">
        <v>341</v>
      </c>
      <c r="H47" s="2">
        <v>24</v>
      </c>
      <c r="I47" s="105"/>
    </row>
    <row r="48" spans="5:9" ht="15">
      <c r="E48" s="2" t="s">
        <v>372</v>
      </c>
      <c r="F48" t="s">
        <v>373</v>
      </c>
      <c r="G48" t="s">
        <v>263</v>
      </c>
      <c r="H48" s="2">
        <v>5</v>
      </c>
      <c r="I48" s="105"/>
    </row>
    <row r="49" spans="5:9" ht="15">
      <c r="E49" s="2" t="s">
        <v>374</v>
      </c>
      <c r="F49" t="s">
        <v>375</v>
      </c>
      <c r="G49" t="s">
        <v>376</v>
      </c>
      <c r="H49" s="2" t="s">
        <v>377</v>
      </c>
      <c r="I49" s="105"/>
    </row>
    <row r="50" spans="5:9" ht="15">
      <c r="E50" s="2" t="s">
        <v>378</v>
      </c>
      <c r="F50" t="s">
        <v>379</v>
      </c>
      <c r="G50" t="s">
        <v>376</v>
      </c>
      <c r="H50" s="2" t="s">
        <v>377</v>
      </c>
      <c r="I50" s="105"/>
    </row>
    <row r="51" spans="5:9" ht="15">
      <c r="E51" s="2" t="s">
        <v>380</v>
      </c>
      <c r="F51" t="s">
        <v>381</v>
      </c>
      <c r="G51" t="s">
        <v>376</v>
      </c>
      <c r="H51" s="2" t="s">
        <v>377</v>
      </c>
      <c r="I51" s="105"/>
    </row>
    <row r="52" spans="5:9" ht="15">
      <c r="E52" s="2" t="s">
        <v>382</v>
      </c>
      <c r="F52" t="s">
        <v>383</v>
      </c>
      <c r="G52" t="s">
        <v>326</v>
      </c>
      <c r="H52" s="2" t="s">
        <v>327</v>
      </c>
      <c r="I52" s="105"/>
    </row>
    <row r="53" spans="5:9" ht="15">
      <c r="E53" s="2" t="s">
        <v>385</v>
      </c>
      <c r="F53" t="s">
        <v>386</v>
      </c>
      <c r="G53" t="s">
        <v>387</v>
      </c>
      <c r="H53" s="2" t="s">
        <v>388</v>
      </c>
      <c r="I53" s="104" t="s">
        <v>433</v>
      </c>
    </row>
    <row r="54" spans="5:9" ht="15">
      <c r="E54" s="2" t="s">
        <v>389</v>
      </c>
      <c r="F54" t="s">
        <v>390</v>
      </c>
      <c r="G54" t="s">
        <v>313</v>
      </c>
      <c r="H54" s="2" t="s">
        <v>314</v>
      </c>
      <c r="I54" s="105"/>
    </row>
    <row r="55" spans="5:9" ht="15">
      <c r="E55" s="2" t="s">
        <v>391</v>
      </c>
      <c r="F55" t="s">
        <v>392</v>
      </c>
      <c r="G55" t="s">
        <v>263</v>
      </c>
      <c r="H55" s="2">
        <v>5</v>
      </c>
      <c r="I55" s="105"/>
    </row>
    <row r="56" spans="5:9" ht="15">
      <c r="E56" s="2" t="s">
        <v>393</v>
      </c>
      <c r="F56" t="s">
        <v>394</v>
      </c>
      <c r="G56" t="s">
        <v>395</v>
      </c>
      <c r="H56" s="2" t="s">
        <v>396</v>
      </c>
      <c r="I56" s="105"/>
    </row>
    <row r="57" spans="5:9" ht="15">
      <c r="E57" s="2" t="s">
        <v>397</v>
      </c>
      <c r="F57" t="s">
        <v>398</v>
      </c>
      <c r="G57" t="s">
        <v>263</v>
      </c>
      <c r="H57" s="2">
        <v>5</v>
      </c>
      <c r="I57" s="105"/>
    </row>
    <row r="58" spans="5:9" ht="15">
      <c r="E58" s="2" t="s">
        <v>399</v>
      </c>
      <c r="F58" t="s">
        <v>400</v>
      </c>
      <c r="G58" t="s">
        <v>263</v>
      </c>
      <c r="H58" s="2">
        <v>5</v>
      </c>
      <c r="I58" s="105"/>
    </row>
    <row r="59" spans="5:9" ht="15">
      <c r="E59" s="2" t="s">
        <v>401</v>
      </c>
      <c r="F59" t="s">
        <v>402</v>
      </c>
      <c r="G59" t="s">
        <v>280</v>
      </c>
      <c r="H59" s="2" t="s">
        <v>281</v>
      </c>
      <c r="I59" s="105"/>
    </row>
    <row r="60" spans="5:9" ht="15">
      <c r="E60" s="2" t="s">
        <v>403</v>
      </c>
      <c r="F60" t="s">
        <v>404</v>
      </c>
      <c r="G60" t="s">
        <v>405</v>
      </c>
      <c r="H60" s="2">
        <v>17</v>
      </c>
      <c r="I60" s="105"/>
    </row>
    <row r="61" spans="5:9" ht="15">
      <c r="E61" s="2" t="s">
        <v>406</v>
      </c>
      <c r="F61" t="s">
        <v>407</v>
      </c>
      <c r="G61" t="s">
        <v>408</v>
      </c>
      <c r="H61" s="2" t="s">
        <v>360</v>
      </c>
      <c r="I61" s="105"/>
    </row>
    <row r="62" spans="5:9" ht="15">
      <c r="E62" s="2" t="s">
        <v>409</v>
      </c>
      <c r="F62" t="s">
        <v>410</v>
      </c>
      <c r="G62" t="s">
        <v>411</v>
      </c>
      <c r="H62" s="2" t="s">
        <v>412</v>
      </c>
      <c r="I62" s="105"/>
    </row>
    <row r="63" spans="5:9" ht="15">
      <c r="E63" s="2" t="s">
        <v>413</v>
      </c>
      <c r="F63" t="s">
        <v>414</v>
      </c>
      <c r="G63" t="s">
        <v>415</v>
      </c>
      <c r="H63" s="2">
        <v>61</v>
      </c>
      <c r="I63" s="105"/>
    </row>
    <row r="64" spans="5:9" ht="15">
      <c r="E64" s="2" t="s">
        <v>416</v>
      </c>
      <c r="F64" t="s">
        <v>417</v>
      </c>
      <c r="G64" t="s">
        <v>263</v>
      </c>
      <c r="H64" s="2">
        <v>5</v>
      </c>
      <c r="I64" s="105"/>
    </row>
    <row r="65" spans="5:9" ht="15">
      <c r="E65" s="2" t="s">
        <v>418</v>
      </c>
      <c r="F65" t="s">
        <v>419</v>
      </c>
      <c r="G65" t="s">
        <v>280</v>
      </c>
      <c r="H65" s="2" t="s">
        <v>281</v>
      </c>
      <c r="I65" s="105"/>
    </row>
    <row r="66" spans="5:9" ht="15">
      <c r="E66" s="2" t="s">
        <v>420</v>
      </c>
      <c r="F66" t="s">
        <v>421</v>
      </c>
      <c r="G66" t="s">
        <v>280</v>
      </c>
      <c r="H66" s="2" t="s">
        <v>281</v>
      </c>
      <c r="I66" s="105"/>
    </row>
    <row r="67" spans="5:9" ht="15">
      <c r="E67" s="2" t="s">
        <v>422</v>
      </c>
      <c r="F67" t="s">
        <v>423</v>
      </c>
      <c r="G67" t="s">
        <v>280</v>
      </c>
      <c r="H67" s="2" t="s">
        <v>281</v>
      </c>
      <c r="I67" s="105"/>
    </row>
    <row r="68" spans="5:9" ht="15">
      <c r="E68" s="2" t="s">
        <v>424</v>
      </c>
      <c r="F68" t="s">
        <v>425</v>
      </c>
      <c r="G68" t="s">
        <v>288</v>
      </c>
      <c r="H68" s="2">
        <v>16</v>
      </c>
      <c r="I68" s="105"/>
    </row>
    <row r="69" spans="5:9" ht="15">
      <c r="E69" s="2" t="s">
        <v>426</v>
      </c>
      <c r="F69" t="s">
        <v>427</v>
      </c>
      <c r="G69" t="s">
        <v>288</v>
      </c>
      <c r="H69" s="2">
        <v>16</v>
      </c>
      <c r="I69" s="105"/>
    </row>
    <row r="70" spans="5:9" ht="15">
      <c r="E70" s="2" t="s">
        <v>428</v>
      </c>
      <c r="F70" t="s">
        <v>429</v>
      </c>
      <c r="G70" t="s">
        <v>313</v>
      </c>
      <c r="H70" s="2" t="s">
        <v>314</v>
      </c>
      <c r="I70" s="105"/>
    </row>
    <row r="71" spans="5:9" ht="15">
      <c r="E71" s="2" t="s">
        <v>430</v>
      </c>
      <c r="F71" t="s">
        <v>431</v>
      </c>
      <c r="G71" t="s">
        <v>411</v>
      </c>
      <c r="H71" s="2" t="s">
        <v>432</v>
      </c>
      <c r="I71" s="105"/>
    </row>
    <row r="72" spans="5:9" ht="15">
      <c r="E72" s="2" t="s">
        <v>434</v>
      </c>
      <c r="F72" t="s">
        <v>435</v>
      </c>
      <c r="G72" t="s">
        <v>436</v>
      </c>
      <c r="H72" s="2">
        <v>34</v>
      </c>
      <c r="I72" s="104" t="s">
        <v>442</v>
      </c>
    </row>
    <row r="73" spans="5:9" ht="15">
      <c r="E73" s="2" t="s">
        <v>437</v>
      </c>
      <c r="F73" t="s">
        <v>438</v>
      </c>
      <c r="G73" t="s">
        <v>438</v>
      </c>
      <c r="H73" s="2">
        <v>51</v>
      </c>
      <c r="I73" s="105"/>
    </row>
    <row r="74" spans="5:9" ht="15">
      <c r="E74" s="2" t="s">
        <v>439</v>
      </c>
      <c r="F74" t="s">
        <v>440</v>
      </c>
      <c r="G74" t="s">
        <v>441</v>
      </c>
      <c r="H74" s="2">
        <v>59</v>
      </c>
      <c r="I74" s="105"/>
    </row>
    <row r="75" spans="5:9" ht="15">
      <c r="E75" s="2" t="s">
        <v>443</v>
      </c>
      <c r="F75" t="s">
        <v>444</v>
      </c>
      <c r="G75" t="s">
        <v>445</v>
      </c>
      <c r="H75" s="2">
        <v>41</v>
      </c>
      <c r="I75" s="104" t="s">
        <v>453</v>
      </c>
    </row>
    <row r="76" spans="5:9" ht="15">
      <c r="E76" s="2" t="s">
        <v>446</v>
      </c>
      <c r="F76" t="s">
        <v>447</v>
      </c>
      <c r="G76" t="s">
        <v>448</v>
      </c>
      <c r="H76" s="2" t="s">
        <v>449</v>
      </c>
      <c r="I76" s="105"/>
    </row>
    <row r="77" spans="5:9" ht="15">
      <c r="E77" s="2" t="s">
        <v>450</v>
      </c>
      <c r="F77" t="s">
        <v>451</v>
      </c>
      <c r="G77" t="s">
        <v>452</v>
      </c>
      <c r="H77" s="2">
        <v>62</v>
      </c>
      <c r="I77" s="105"/>
    </row>
  </sheetData>
  <sheetProtection/>
  <mergeCells count="6">
    <mergeCell ref="E1:H1"/>
    <mergeCell ref="I75:I77"/>
    <mergeCell ref="I3:I28"/>
    <mergeCell ref="I29:I52"/>
    <mergeCell ref="I53:I71"/>
    <mergeCell ref="I72:I7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"/>
  <sheetViews>
    <sheetView showGridLines="0" zoomScale="80" zoomScaleNormal="80" zoomScalePageLayoutView="0" workbookViewId="0" topLeftCell="A1">
      <pane xSplit="4" ySplit="9" topLeftCell="S10" activePane="bottomRight" state="frozen"/>
      <selection pane="topLeft" activeCell="A1" sqref="A1"/>
      <selection pane="topRight" activeCell="M1" sqref="M1"/>
      <selection pane="bottomLeft" activeCell="A17" sqref="A17"/>
      <selection pane="bottomRight" activeCell="C13" sqref="C13"/>
    </sheetView>
  </sheetViews>
  <sheetFormatPr defaultColWidth="15.00390625" defaultRowHeight="15"/>
  <cols>
    <col min="1" max="1" width="19.8515625" style="5" bestFit="1" customWidth="1"/>
    <col min="2" max="2" width="37.7109375" style="5" bestFit="1" customWidth="1"/>
    <col min="3" max="3" width="86.00390625" style="40" bestFit="1" customWidth="1"/>
    <col min="4" max="4" width="19.28125" style="5" customWidth="1"/>
    <col min="5" max="5" width="16.8515625" style="5" bestFit="1" customWidth="1"/>
    <col min="6" max="7" width="15.00390625" style="35" customWidth="1"/>
    <col min="8" max="20" width="15.00390625" style="36" customWidth="1"/>
    <col min="21" max="21" width="71.00390625" style="35" customWidth="1"/>
    <col min="22" max="22" width="71.00390625" style="5" customWidth="1"/>
    <col min="23" max="16384" width="15.00390625" style="5" customWidth="1"/>
  </cols>
  <sheetData>
    <row r="1" spans="1:22" ht="15">
      <c r="A1" s="44"/>
      <c r="B1" s="45"/>
      <c r="C1" s="46"/>
      <c r="D1" s="45"/>
      <c r="E1" s="45"/>
      <c r="F1" s="22"/>
      <c r="G1" s="2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2"/>
      <c r="V1" s="48"/>
    </row>
    <row r="2" spans="1:22" ht="15">
      <c r="A2" s="111" t="s">
        <v>556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ht="15">
      <c r="A3" s="111" t="s">
        <v>498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5">
      <c r="A4" s="111" t="s">
        <v>557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</row>
    <row r="5" spans="1:22" ht="15">
      <c r="A5" s="49"/>
      <c r="B5" s="34"/>
      <c r="C5" s="13"/>
      <c r="D5" s="34"/>
      <c r="E5" s="34"/>
      <c r="F5" s="25"/>
      <c r="G5" s="25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25"/>
      <c r="V5" s="51"/>
    </row>
    <row r="6" spans="1:22" ht="15">
      <c r="A6" s="110" t="s">
        <v>558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5">
      <c r="A7" s="52"/>
      <c r="B7" s="12"/>
      <c r="C7" s="53"/>
      <c r="D7" s="12"/>
      <c r="E7" s="12"/>
      <c r="F7" s="18"/>
      <c r="G7" s="18"/>
      <c r="H7" s="54"/>
      <c r="I7" s="55"/>
      <c r="J7" s="56"/>
      <c r="K7" s="54"/>
      <c r="L7" s="54"/>
      <c r="M7" s="54"/>
      <c r="N7" s="54"/>
      <c r="O7" s="54"/>
      <c r="P7" s="54"/>
      <c r="Q7" s="54"/>
      <c r="R7" s="54"/>
      <c r="S7" s="54"/>
      <c r="T7" s="54"/>
      <c r="U7" s="18"/>
      <c r="V7" s="57"/>
    </row>
    <row r="8" spans="1:23" s="35" customFormat="1" ht="45" customHeight="1">
      <c r="A8" s="115" t="s">
        <v>559</v>
      </c>
      <c r="B8" s="115" t="s">
        <v>560</v>
      </c>
      <c r="C8" s="115" t="s">
        <v>249</v>
      </c>
      <c r="D8" s="115" t="s">
        <v>0</v>
      </c>
      <c r="E8" s="115" t="s">
        <v>561</v>
      </c>
      <c r="F8" s="115" t="s">
        <v>562</v>
      </c>
      <c r="G8" s="115" t="s">
        <v>563</v>
      </c>
      <c r="H8" s="114" t="s">
        <v>579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06" t="s">
        <v>564</v>
      </c>
      <c r="V8" s="108" t="s">
        <v>565</v>
      </c>
      <c r="W8" s="25"/>
    </row>
    <row r="9" spans="1:23" ht="15">
      <c r="A9" s="115"/>
      <c r="B9" s="115"/>
      <c r="C9" s="115"/>
      <c r="D9" s="115"/>
      <c r="E9" s="115"/>
      <c r="F9" s="115"/>
      <c r="G9" s="115"/>
      <c r="H9" s="38" t="s">
        <v>566</v>
      </c>
      <c r="I9" s="38" t="s">
        <v>567</v>
      </c>
      <c r="J9" s="38" t="s">
        <v>568</v>
      </c>
      <c r="K9" s="38" t="s">
        <v>569</v>
      </c>
      <c r="L9" s="38" t="s">
        <v>570</v>
      </c>
      <c r="M9" s="38" t="s">
        <v>571</v>
      </c>
      <c r="N9" s="38" t="s">
        <v>572</v>
      </c>
      <c r="O9" s="38" t="s">
        <v>573</v>
      </c>
      <c r="P9" s="38" t="s">
        <v>574</v>
      </c>
      <c r="Q9" s="38" t="s">
        <v>575</v>
      </c>
      <c r="R9" s="38" t="s">
        <v>576</v>
      </c>
      <c r="S9" s="38" t="s">
        <v>577</v>
      </c>
      <c r="T9" s="39" t="s">
        <v>578</v>
      </c>
      <c r="U9" s="107"/>
      <c r="V9" s="109"/>
      <c r="W9" s="34"/>
    </row>
    <row r="10" spans="1:22" ht="90" customHeight="1">
      <c r="A10" s="3" t="s">
        <v>580</v>
      </c>
      <c r="B10" s="41" t="s">
        <v>130</v>
      </c>
      <c r="C10" s="4" t="s">
        <v>536</v>
      </c>
      <c r="D10" s="3" t="s">
        <v>537</v>
      </c>
      <c r="E10" s="6">
        <v>44256</v>
      </c>
      <c r="F10" s="3"/>
      <c r="G10" s="3"/>
      <c r="H10" s="58">
        <v>0</v>
      </c>
      <c r="I10" s="58">
        <v>0</v>
      </c>
      <c r="J10" s="58">
        <v>0</v>
      </c>
      <c r="K10" s="58">
        <v>2238.6</v>
      </c>
      <c r="L10" s="58">
        <v>1638</v>
      </c>
      <c r="M10" s="58"/>
      <c r="N10" s="58"/>
      <c r="O10" s="58"/>
      <c r="P10" s="58"/>
      <c r="Q10" s="58"/>
      <c r="R10" s="58"/>
      <c r="S10" s="58"/>
      <c r="T10" s="42">
        <f>SUM(H10:S10)</f>
        <v>3876.6</v>
      </c>
      <c r="U10" s="61" t="s">
        <v>609</v>
      </c>
      <c r="V10" s="3" t="s">
        <v>584</v>
      </c>
    </row>
    <row r="11" spans="1:22" ht="90" customHeight="1">
      <c r="A11" s="3" t="s">
        <v>580</v>
      </c>
      <c r="B11" s="41" t="s">
        <v>130</v>
      </c>
      <c r="C11" s="4" t="s">
        <v>62</v>
      </c>
      <c r="D11" s="3" t="s">
        <v>63</v>
      </c>
      <c r="E11" s="6">
        <v>41091</v>
      </c>
      <c r="F11" s="3"/>
      <c r="G11" s="3"/>
      <c r="H11" s="58">
        <v>4632.95</v>
      </c>
      <c r="I11" s="58">
        <v>6523.95</v>
      </c>
      <c r="J11" s="58">
        <v>6996.7</v>
      </c>
      <c r="K11" s="58">
        <v>7690.07</v>
      </c>
      <c r="L11" s="58">
        <v>6807.6</v>
      </c>
      <c r="M11" s="58"/>
      <c r="N11" s="58"/>
      <c r="O11" s="58"/>
      <c r="P11" s="58"/>
      <c r="Q11" s="58"/>
      <c r="R11" s="58"/>
      <c r="S11" s="58"/>
      <c r="T11" s="42">
        <f aca="true" t="shared" si="0" ref="T11:T74">SUM(H11:S11)</f>
        <v>32651.269999999997</v>
      </c>
      <c r="U11" s="61" t="s">
        <v>610</v>
      </c>
      <c r="V11" s="3" t="s">
        <v>584</v>
      </c>
    </row>
    <row r="12" spans="1:22" ht="90" customHeight="1">
      <c r="A12" s="3" t="s">
        <v>580</v>
      </c>
      <c r="B12" s="41" t="s">
        <v>132</v>
      </c>
      <c r="C12" s="4" t="s">
        <v>475</v>
      </c>
      <c r="D12" s="3" t="s">
        <v>56</v>
      </c>
      <c r="E12" s="6">
        <v>39174</v>
      </c>
      <c r="F12" s="3"/>
      <c r="G12" s="3"/>
      <c r="H12" s="58">
        <v>6158.6</v>
      </c>
      <c r="I12" s="58">
        <v>7123.2</v>
      </c>
      <c r="J12" s="58">
        <v>8087.8</v>
      </c>
      <c r="K12" s="58">
        <v>11575.2</v>
      </c>
      <c r="L12" s="58">
        <v>8495.9</v>
      </c>
      <c r="M12" s="58"/>
      <c r="N12" s="58"/>
      <c r="O12" s="58"/>
      <c r="P12" s="58"/>
      <c r="Q12" s="58"/>
      <c r="R12" s="58"/>
      <c r="S12" s="58"/>
      <c r="T12" s="42">
        <f t="shared" si="0"/>
        <v>41440.700000000004</v>
      </c>
      <c r="U12" s="37" t="s">
        <v>611</v>
      </c>
      <c r="V12" s="3" t="s">
        <v>584</v>
      </c>
    </row>
    <row r="13" spans="1:22" ht="110.25" customHeight="1">
      <c r="A13" s="3" t="s">
        <v>580</v>
      </c>
      <c r="B13" s="41" t="s">
        <v>130</v>
      </c>
      <c r="C13" s="4" t="s">
        <v>80</v>
      </c>
      <c r="D13" s="3" t="s">
        <v>81</v>
      </c>
      <c r="E13" s="6">
        <v>42383</v>
      </c>
      <c r="F13" s="3"/>
      <c r="G13" s="3"/>
      <c r="H13" s="58">
        <v>4442.2</v>
      </c>
      <c r="I13" s="58">
        <v>4601.1</v>
      </c>
      <c r="J13" s="58">
        <v>5221.3</v>
      </c>
      <c r="K13" s="58">
        <v>5656</v>
      </c>
      <c r="L13" s="58">
        <v>3869.6</v>
      </c>
      <c r="M13" s="58"/>
      <c r="N13" s="58"/>
      <c r="O13" s="58"/>
      <c r="P13" s="58"/>
      <c r="Q13" s="58"/>
      <c r="R13" s="58"/>
      <c r="S13" s="58"/>
      <c r="T13" s="42">
        <f t="shared" si="0"/>
        <v>23790.199999999997</v>
      </c>
      <c r="U13" s="37" t="s">
        <v>612</v>
      </c>
      <c r="V13" s="3" t="s">
        <v>584</v>
      </c>
    </row>
    <row r="14" spans="1:22" ht="90" customHeight="1">
      <c r="A14" s="3" t="s">
        <v>580</v>
      </c>
      <c r="B14" s="41" t="s">
        <v>130</v>
      </c>
      <c r="C14" s="4" t="s">
        <v>54</v>
      </c>
      <c r="D14" s="3" t="s">
        <v>55</v>
      </c>
      <c r="E14" s="6">
        <v>40008</v>
      </c>
      <c r="F14" s="3"/>
      <c r="G14" s="3"/>
      <c r="H14" s="58">
        <v>10498</v>
      </c>
      <c r="I14" s="58">
        <v>9042</v>
      </c>
      <c r="J14" s="58">
        <v>10965.8</v>
      </c>
      <c r="K14" s="58">
        <v>12245.2</v>
      </c>
      <c r="L14" s="58">
        <v>10607.2</v>
      </c>
      <c r="M14" s="58"/>
      <c r="N14" s="58"/>
      <c r="O14" s="58"/>
      <c r="P14" s="58"/>
      <c r="Q14" s="58"/>
      <c r="R14" s="58"/>
      <c r="S14" s="58"/>
      <c r="T14" s="42">
        <f t="shared" si="0"/>
        <v>53358.2</v>
      </c>
      <c r="U14" s="37" t="s">
        <v>613</v>
      </c>
      <c r="V14" s="3" t="s">
        <v>584</v>
      </c>
    </row>
    <row r="15" spans="1:22" ht="90" customHeight="1">
      <c r="A15" s="3" t="s">
        <v>580</v>
      </c>
      <c r="B15" s="41" t="s">
        <v>130</v>
      </c>
      <c r="C15" s="4" t="s">
        <v>128</v>
      </c>
      <c r="D15" s="3" t="s">
        <v>129</v>
      </c>
      <c r="E15" s="6">
        <v>43742</v>
      </c>
      <c r="F15" s="3"/>
      <c r="G15" s="3"/>
      <c r="H15" s="58">
        <v>4641</v>
      </c>
      <c r="I15" s="58">
        <v>3276</v>
      </c>
      <c r="J15" s="58">
        <v>3494.4</v>
      </c>
      <c r="K15" s="58">
        <v>3494.4</v>
      </c>
      <c r="L15" s="58">
        <v>4605.7</v>
      </c>
      <c r="M15" s="58"/>
      <c r="N15" s="58"/>
      <c r="O15" s="58"/>
      <c r="P15" s="58"/>
      <c r="Q15" s="58"/>
      <c r="R15" s="58"/>
      <c r="S15" s="58"/>
      <c r="T15" s="42">
        <f t="shared" si="0"/>
        <v>19511.5</v>
      </c>
      <c r="U15" s="61" t="s">
        <v>609</v>
      </c>
      <c r="V15" s="3" t="s">
        <v>584</v>
      </c>
    </row>
    <row r="16" spans="1:22" ht="132.75" customHeight="1">
      <c r="A16" s="3" t="s">
        <v>580</v>
      </c>
      <c r="B16" s="41" t="s">
        <v>130</v>
      </c>
      <c r="C16" s="4" t="s">
        <v>109</v>
      </c>
      <c r="D16" s="3" t="s">
        <v>110</v>
      </c>
      <c r="E16" s="6">
        <v>43486</v>
      </c>
      <c r="F16" s="3"/>
      <c r="G16" s="3"/>
      <c r="H16" s="58">
        <v>3166.8</v>
      </c>
      <c r="I16" s="58">
        <v>4714.9</v>
      </c>
      <c r="J16" s="58">
        <v>4605.7</v>
      </c>
      <c r="K16" s="58">
        <v>5479.3</v>
      </c>
      <c r="L16" s="58">
        <v>3732.1</v>
      </c>
      <c r="M16" s="58"/>
      <c r="N16" s="58"/>
      <c r="O16" s="58"/>
      <c r="P16" s="58"/>
      <c r="Q16" s="58"/>
      <c r="R16" s="58"/>
      <c r="S16" s="58"/>
      <c r="T16" s="42">
        <f t="shared" si="0"/>
        <v>21698.8</v>
      </c>
      <c r="U16" s="37" t="s">
        <v>614</v>
      </c>
      <c r="V16" s="3" t="s">
        <v>584</v>
      </c>
    </row>
    <row r="17" spans="1:22" ht="90" customHeight="1">
      <c r="A17" s="3" t="s">
        <v>581</v>
      </c>
      <c r="B17" s="41" t="s">
        <v>130</v>
      </c>
      <c r="C17" s="4" t="s">
        <v>107</v>
      </c>
      <c r="D17" s="3" t="s">
        <v>108</v>
      </c>
      <c r="E17" s="6">
        <v>43405</v>
      </c>
      <c r="F17" s="43" t="s">
        <v>585</v>
      </c>
      <c r="G17" s="6">
        <v>44582</v>
      </c>
      <c r="H17" s="58">
        <v>0</v>
      </c>
      <c r="I17" s="58">
        <v>1002.1</v>
      </c>
      <c r="J17" s="58">
        <v>1002.1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42">
        <f t="shared" si="0"/>
        <v>2004.2</v>
      </c>
      <c r="U17" s="43" t="s">
        <v>588</v>
      </c>
      <c r="V17" s="3" t="s">
        <v>584</v>
      </c>
    </row>
    <row r="18" spans="1:22" ht="90" customHeight="1">
      <c r="A18" s="3" t="s">
        <v>580</v>
      </c>
      <c r="B18" s="41" t="s">
        <v>130</v>
      </c>
      <c r="C18" s="4" t="s">
        <v>481</v>
      </c>
      <c r="D18" s="3" t="s">
        <v>478</v>
      </c>
      <c r="E18" s="6">
        <v>43891</v>
      </c>
      <c r="F18" s="3"/>
      <c r="G18" s="3"/>
      <c r="H18" s="58">
        <v>1002.1</v>
      </c>
      <c r="I18" s="58">
        <v>1002.1</v>
      </c>
      <c r="J18" s="58">
        <v>1002.1</v>
      </c>
      <c r="K18" s="58">
        <v>2004.2</v>
      </c>
      <c r="L18" s="58">
        <v>1002.1</v>
      </c>
      <c r="M18" s="58"/>
      <c r="N18" s="58"/>
      <c r="O18" s="58"/>
      <c r="P18" s="58"/>
      <c r="Q18" s="58"/>
      <c r="R18" s="58"/>
      <c r="S18" s="58"/>
      <c r="T18" s="42">
        <f t="shared" si="0"/>
        <v>6012.6</v>
      </c>
      <c r="U18" s="43" t="s">
        <v>588</v>
      </c>
      <c r="V18" s="3" t="s">
        <v>584</v>
      </c>
    </row>
    <row r="19" spans="1:22" ht="118.5" customHeight="1">
      <c r="A19" s="3" t="s">
        <v>580</v>
      </c>
      <c r="B19" s="41" t="s">
        <v>130</v>
      </c>
      <c r="C19" s="4" t="s">
        <v>454</v>
      </c>
      <c r="D19" s="3" t="s">
        <v>87</v>
      </c>
      <c r="E19" s="6">
        <v>42948</v>
      </c>
      <c r="F19" s="3"/>
      <c r="G19" s="3"/>
      <c r="H19" s="58">
        <v>7053.9</v>
      </c>
      <c r="I19" s="58">
        <v>12457.9</v>
      </c>
      <c r="J19" s="58">
        <v>12383.7</v>
      </c>
      <c r="K19" s="58">
        <v>14098.7</v>
      </c>
      <c r="L19" s="58">
        <v>14330.4</v>
      </c>
      <c r="M19" s="58"/>
      <c r="N19" s="58"/>
      <c r="O19" s="58"/>
      <c r="P19" s="58"/>
      <c r="Q19" s="58"/>
      <c r="R19" s="58"/>
      <c r="S19" s="58"/>
      <c r="T19" s="42">
        <f t="shared" si="0"/>
        <v>60324.6</v>
      </c>
      <c r="U19" s="37" t="s">
        <v>612</v>
      </c>
      <c r="V19" s="3" t="s">
        <v>584</v>
      </c>
    </row>
    <row r="20" spans="1:22" ht="122.25" customHeight="1">
      <c r="A20" s="3" t="s">
        <v>580</v>
      </c>
      <c r="B20" s="41" t="s">
        <v>131</v>
      </c>
      <c r="C20" s="4" t="s">
        <v>200</v>
      </c>
      <c r="D20" s="3" t="s">
        <v>44</v>
      </c>
      <c r="E20" s="6">
        <v>38806</v>
      </c>
      <c r="F20" s="3"/>
      <c r="G20" s="3"/>
      <c r="H20" s="58">
        <v>23560.3</v>
      </c>
      <c r="I20" s="58">
        <v>20139.5</v>
      </c>
      <c r="J20" s="58">
        <v>22222.9</v>
      </c>
      <c r="K20" s="58">
        <v>23517.7</v>
      </c>
      <c r="L20" s="58">
        <v>19066.4</v>
      </c>
      <c r="M20" s="58"/>
      <c r="N20" s="58"/>
      <c r="O20" s="58"/>
      <c r="P20" s="58"/>
      <c r="Q20" s="58"/>
      <c r="R20" s="58"/>
      <c r="S20" s="58"/>
      <c r="T20" s="42">
        <f t="shared" si="0"/>
        <v>108506.80000000002</v>
      </c>
      <c r="U20" s="37" t="s">
        <v>615</v>
      </c>
      <c r="V20" s="3" t="s">
        <v>584</v>
      </c>
    </row>
    <row r="21" spans="1:22" ht="90" customHeight="1">
      <c r="A21" s="3" t="s">
        <v>580</v>
      </c>
      <c r="B21" s="41" t="s">
        <v>130</v>
      </c>
      <c r="C21" s="4" t="s">
        <v>121</v>
      </c>
      <c r="D21" s="3" t="s">
        <v>122</v>
      </c>
      <c r="E21" s="6">
        <v>43637</v>
      </c>
      <c r="F21" s="3"/>
      <c r="G21" s="3"/>
      <c r="H21" s="58">
        <v>4430</v>
      </c>
      <c r="I21" s="58">
        <v>4430</v>
      </c>
      <c r="J21" s="58">
        <v>4430</v>
      </c>
      <c r="K21" s="58">
        <v>5553</v>
      </c>
      <c r="L21" s="58">
        <v>1123</v>
      </c>
      <c r="M21" s="58"/>
      <c r="N21" s="58"/>
      <c r="O21" s="58"/>
      <c r="P21" s="58"/>
      <c r="Q21" s="58"/>
      <c r="R21" s="58"/>
      <c r="S21" s="58"/>
      <c r="T21" s="42">
        <f t="shared" si="0"/>
        <v>19966</v>
      </c>
      <c r="U21" s="37" t="s">
        <v>613</v>
      </c>
      <c r="V21" s="3" t="s">
        <v>584</v>
      </c>
    </row>
    <row r="22" spans="1:22" ht="90" customHeight="1">
      <c r="A22" s="3" t="s">
        <v>580</v>
      </c>
      <c r="B22" s="41" t="s">
        <v>130</v>
      </c>
      <c r="C22" s="4" t="s">
        <v>92</v>
      </c>
      <c r="D22" s="3" t="s">
        <v>93</v>
      </c>
      <c r="E22" s="6">
        <v>43159</v>
      </c>
      <c r="F22" s="3"/>
      <c r="G22" s="3"/>
      <c r="H22" s="58">
        <v>1965.6</v>
      </c>
      <c r="I22" s="58">
        <v>0</v>
      </c>
      <c r="J22" s="58">
        <v>0</v>
      </c>
      <c r="K22" s="58">
        <v>2184</v>
      </c>
      <c r="L22" s="58">
        <v>1310.4</v>
      </c>
      <c r="M22" s="58"/>
      <c r="N22" s="58"/>
      <c r="O22" s="58"/>
      <c r="P22" s="58"/>
      <c r="Q22" s="58"/>
      <c r="R22" s="58"/>
      <c r="S22" s="58"/>
      <c r="T22" s="42">
        <f t="shared" si="0"/>
        <v>5460</v>
      </c>
      <c r="U22" s="61" t="s">
        <v>609</v>
      </c>
      <c r="V22" s="3" t="s">
        <v>584</v>
      </c>
    </row>
    <row r="23" spans="1:22" ht="90" customHeight="1">
      <c r="A23" s="3" t="s">
        <v>580</v>
      </c>
      <c r="B23" s="41" t="s">
        <v>130</v>
      </c>
      <c r="C23" s="4" t="s">
        <v>88</v>
      </c>
      <c r="D23" s="3" t="s">
        <v>89</v>
      </c>
      <c r="E23" s="6">
        <v>43101</v>
      </c>
      <c r="F23" s="3"/>
      <c r="G23" s="3"/>
      <c r="H23" s="58">
        <v>4914</v>
      </c>
      <c r="I23" s="58">
        <v>0</v>
      </c>
      <c r="J23" s="58">
        <v>3276</v>
      </c>
      <c r="K23" s="58">
        <v>5296.2</v>
      </c>
      <c r="L23" s="58">
        <v>4368</v>
      </c>
      <c r="M23" s="58"/>
      <c r="N23" s="58"/>
      <c r="O23" s="58"/>
      <c r="P23" s="58"/>
      <c r="Q23" s="58"/>
      <c r="R23" s="58"/>
      <c r="S23" s="58"/>
      <c r="T23" s="42">
        <f t="shared" si="0"/>
        <v>17854.2</v>
      </c>
      <c r="U23" s="61" t="s">
        <v>609</v>
      </c>
      <c r="V23" s="3" t="s">
        <v>584</v>
      </c>
    </row>
    <row r="24" spans="1:22" ht="90" customHeight="1">
      <c r="A24" s="3" t="s">
        <v>580</v>
      </c>
      <c r="B24" s="41" t="s">
        <v>130</v>
      </c>
      <c r="C24" s="4" t="s">
        <v>455</v>
      </c>
      <c r="D24" s="3" t="s">
        <v>127</v>
      </c>
      <c r="E24" s="6">
        <v>43693</v>
      </c>
      <c r="F24" s="3"/>
      <c r="G24" s="3"/>
      <c r="H24" s="58">
        <v>1310.4</v>
      </c>
      <c r="I24" s="58">
        <v>1747.2</v>
      </c>
      <c r="J24" s="58">
        <v>1747.2</v>
      </c>
      <c r="K24" s="58">
        <v>2184</v>
      </c>
      <c r="L24" s="58">
        <v>1310.4</v>
      </c>
      <c r="M24" s="58"/>
      <c r="N24" s="58"/>
      <c r="O24" s="58"/>
      <c r="P24" s="58"/>
      <c r="Q24" s="58"/>
      <c r="R24" s="58"/>
      <c r="S24" s="58"/>
      <c r="T24" s="42">
        <f t="shared" si="0"/>
        <v>8299.2</v>
      </c>
      <c r="U24" s="61" t="s">
        <v>609</v>
      </c>
      <c r="V24" s="3" t="s">
        <v>584</v>
      </c>
    </row>
    <row r="25" spans="1:22" ht="90" customHeight="1">
      <c r="A25" s="3" t="s">
        <v>580</v>
      </c>
      <c r="B25" s="41" t="s">
        <v>130</v>
      </c>
      <c r="C25" s="4" t="s">
        <v>83</v>
      </c>
      <c r="D25" s="3" t="s">
        <v>84</v>
      </c>
      <c r="E25" s="6">
        <v>42468</v>
      </c>
      <c r="F25" s="3"/>
      <c r="G25" s="3"/>
      <c r="H25" s="58">
        <v>7480.2</v>
      </c>
      <c r="I25" s="58">
        <v>3931.2</v>
      </c>
      <c r="J25" s="58">
        <v>3931.2</v>
      </c>
      <c r="K25" s="58">
        <v>4422.6</v>
      </c>
      <c r="L25" s="58">
        <v>3931.2</v>
      </c>
      <c r="M25" s="58"/>
      <c r="N25" s="58"/>
      <c r="O25" s="58"/>
      <c r="P25" s="58"/>
      <c r="Q25" s="58"/>
      <c r="R25" s="58"/>
      <c r="S25" s="58"/>
      <c r="T25" s="42">
        <f t="shared" si="0"/>
        <v>23696.399999999998</v>
      </c>
      <c r="U25" s="61" t="s">
        <v>609</v>
      </c>
      <c r="V25" s="3" t="s">
        <v>584</v>
      </c>
    </row>
    <row r="26" spans="1:22" ht="90" customHeight="1">
      <c r="A26" s="3" t="s">
        <v>580</v>
      </c>
      <c r="B26" s="41" t="s">
        <v>130</v>
      </c>
      <c r="C26" s="4" t="s">
        <v>45</v>
      </c>
      <c r="D26" s="3" t="s">
        <v>46</v>
      </c>
      <c r="E26" s="6">
        <v>38701</v>
      </c>
      <c r="F26" s="3"/>
      <c r="G26" s="3"/>
      <c r="H26" s="58">
        <v>3795.2</v>
      </c>
      <c r="I26" s="58">
        <v>3904.4</v>
      </c>
      <c r="J26" s="58">
        <v>3680</v>
      </c>
      <c r="K26" s="58">
        <v>5063.8</v>
      </c>
      <c r="L26" s="58">
        <v>5235.8</v>
      </c>
      <c r="M26" s="58"/>
      <c r="N26" s="58"/>
      <c r="O26" s="58"/>
      <c r="P26" s="58"/>
      <c r="Q26" s="58"/>
      <c r="R26" s="58"/>
      <c r="S26" s="58"/>
      <c r="T26" s="42">
        <f t="shared" si="0"/>
        <v>21679.2</v>
      </c>
      <c r="U26" s="37" t="s">
        <v>617</v>
      </c>
      <c r="V26" s="3" t="s">
        <v>584</v>
      </c>
    </row>
    <row r="27" spans="1:22" ht="90" customHeight="1">
      <c r="A27" s="3" t="s">
        <v>580</v>
      </c>
      <c r="B27" s="41" t="s">
        <v>130</v>
      </c>
      <c r="C27" s="4" t="s">
        <v>523</v>
      </c>
      <c r="D27" s="3" t="s">
        <v>524</v>
      </c>
      <c r="E27" s="6">
        <v>44210</v>
      </c>
      <c r="F27" s="3"/>
      <c r="G27" s="3"/>
      <c r="H27" s="58">
        <v>0</v>
      </c>
      <c r="I27" s="58">
        <v>546</v>
      </c>
      <c r="J27" s="58">
        <v>2184</v>
      </c>
      <c r="K27" s="58">
        <v>2184</v>
      </c>
      <c r="L27" s="58">
        <v>2730</v>
      </c>
      <c r="M27" s="58"/>
      <c r="N27" s="58"/>
      <c r="O27" s="58"/>
      <c r="P27" s="58"/>
      <c r="Q27" s="58"/>
      <c r="R27" s="58"/>
      <c r="S27" s="58"/>
      <c r="T27" s="42">
        <f t="shared" si="0"/>
        <v>7644</v>
      </c>
      <c r="U27" s="61" t="s">
        <v>609</v>
      </c>
      <c r="V27" s="3" t="s">
        <v>584</v>
      </c>
    </row>
    <row r="28" spans="1:22" ht="90" customHeight="1">
      <c r="A28" s="3" t="s">
        <v>580</v>
      </c>
      <c r="B28" s="41" t="s">
        <v>130</v>
      </c>
      <c r="C28" s="4" t="s">
        <v>201</v>
      </c>
      <c r="D28" s="3" t="s">
        <v>61</v>
      </c>
      <c r="E28" s="6">
        <v>41102</v>
      </c>
      <c r="F28" s="3"/>
      <c r="G28" s="3"/>
      <c r="H28" s="58">
        <v>8509.5</v>
      </c>
      <c r="I28" s="58">
        <v>9833.2</v>
      </c>
      <c r="J28" s="58">
        <v>9076.8</v>
      </c>
      <c r="K28" s="58">
        <v>9833.2</v>
      </c>
      <c r="L28" s="58">
        <v>9833.2</v>
      </c>
      <c r="M28" s="58"/>
      <c r="N28" s="58"/>
      <c r="O28" s="58"/>
      <c r="P28" s="58"/>
      <c r="Q28" s="58"/>
      <c r="R28" s="58"/>
      <c r="S28" s="58"/>
      <c r="T28" s="42">
        <f t="shared" si="0"/>
        <v>47085.899999999994</v>
      </c>
      <c r="U28" s="61" t="s">
        <v>610</v>
      </c>
      <c r="V28" s="3" t="s">
        <v>584</v>
      </c>
    </row>
    <row r="29" spans="1:22" ht="90" customHeight="1">
      <c r="A29" s="3" t="s">
        <v>580</v>
      </c>
      <c r="B29" s="41" t="s">
        <v>130</v>
      </c>
      <c r="C29" s="4" t="s">
        <v>499</v>
      </c>
      <c r="D29" s="3" t="s">
        <v>116</v>
      </c>
      <c r="E29" s="6">
        <v>43637</v>
      </c>
      <c r="F29" s="3"/>
      <c r="G29" s="3"/>
      <c r="H29" s="58">
        <v>4368</v>
      </c>
      <c r="I29" s="58">
        <v>3494.4</v>
      </c>
      <c r="J29" s="58">
        <v>3494.4</v>
      </c>
      <c r="K29" s="58">
        <v>4368</v>
      </c>
      <c r="L29" s="58">
        <v>3931.2</v>
      </c>
      <c r="M29" s="58"/>
      <c r="N29" s="58"/>
      <c r="O29" s="58"/>
      <c r="P29" s="58"/>
      <c r="Q29" s="58"/>
      <c r="R29" s="58"/>
      <c r="S29" s="58"/>
      <c r="T29" s="42">
        <f t="shared" si="0"/>
        <v>19656</v>
      </c>
      <c r="U29" s="61" t="s">
        <v>609</v>
      </c>
      <c r="V29" s="3" t="s">
        <v>584</v>
      </c>
    </row>
    <row r="30" spans="1:22" ht="90" customHeight="1">
      <c r="A30" s="3" t="s">
        <v>580</v>
      </c>
      <c r="B30" s="41" t="s">
        <v>130</v>
      </c>
      <c r="C30" s="4" t="s">
        <v>199</v>
      </c>
      <c r="D30" s="3" t="s">
        <v>47</v>
      </c>
      <c r="E30" s="6">
        <v>39153</v>
      </c>
      <c r="F30" s="3"/>
      <c r="G30" s="3"/>
      <c r="H30" s="58">
        <v>5623.8</v>
      </c>
      <c r="I30" s="58">
        <v>4586.4</v>
      </c>
      <c r="J30" s="58">
        <v>3439.8</v>
      </c>
      <c r="K30" s="58">
        <v>5842.2</v>
      </c>
      <c r="L30" s="58">
        <v>3439.8</v>
      </c>
      <c r="M30" s="58"/>
      <c r="N30" s="58"/>
      <c r="O30" s="58"/>
      <c r="P30" s="58"/>
      <c r="Q30" s="58"/>
      <c r="R30" s="58"/>
      <c r="S30" s="58"/>
      <c r="T30" s="42">
        <f t="shared" si="0"/>
        <v>22932</v>
      </c>
      <c r="U30" s="61" t="s">
        <v>609</v>
      </c>
      <c r="V30" s="3" t="s">
        <v>584</v>
      </c>
    </row>
    <row r="31" spans="1:22" ht="90" customHeight="1">
      <c r="A31" s="3" t="s">
        <v>580</v>
      </c>
      <c r="B31" s="41" t="s">
        <v>130</v>
      </c>
      <c r="C31" s="4" t="s">
        <v>117</v>
      </c>
      <c r="D31" s="3" t="s">
        <v>118</v>
      </c>
      <c r="E31" s="6">
        <v>43592</v>
      </c>
      <c r="F31" s="3"/>
      <c r="G31" s="3"/>
      <c r="H31" s="58">
        <v>3276</v>
      </c>
      <c r="I31" s="58">
        <v>2620.8</v>
      </c>
      <c r="J31" s="58">
        <v>0</v>
      </c>
      <c r="K31" s="58">
        <v>2620.8</v>
      </c>
      <c r="L31" s="58">
        <v>2620.8</v>
      </c>
      <c r="M31" s="58"/>
      <c r="N31" s="58"/>
      <c r="O31" s="58"/>
      <c r="P31" s="58"/>
      <c r="Q31" s="58"/>
      <c r="R31" s="58"/>
      <c r="S31" s="58"/>
      <c r="T31" s="42">
        <f t="shared" si="0"/>
        <v>11138.400000000001</v>
      </c>
      <c r="U31" s="61" t="s">
        <v>609</v>
      </c>
      <c r="V31" s="3" t="s">
        <v>584</v>
      </c>
    </row>
    <row r="32" spans="1:22" ht="90" customHeight="1">
      <c r="A32" s="3" t="s">
        <v>580</v>
      </c>
      <c r="B32" s="41" t="s">
        <v>130</v>
      </c>
      <c r="C32" s="4" t="s">
        <v>78</v>
      </c>
      <c r="D32" s="3" t="s">
        <v>79</v>
      </c>
      <c r="E32" s="6">
        <v>42064</v>
      </c>
      <c r="F32" s="3"/>
      <c r="G32" s="3"/>
      <c r="H32" s="58">
        <v>3494.4</v>
      </c>
      <c r="I32" s="58">
        <v>3931.2</v>
      </c>
      <c r="J32" s="58">
        <v>4331.6</v>
      </c>
      <c r="K32" s="58">
        <v>4368</v>
      </c>
      <c r="L32" s="58">
        <v>3494.4</v>
      </c>
      <c r="M32" s="58"/>
      <c r="N32" s="58"/>
      <c r="O32" s="58"/>
      <c r="P32" s="58"/>
      <c r="Q32" s="58"/>
      <c r="R32" s="58"/>
      <c r="S32" s="58"/>
      <c r="T32" s="42">
        <f t="shared" si="0"/>
        <v>19619.600000000002</v>
      </c>
      <c r="U32" s="61" t="s">
        <v>609</v>
      </c>
      <c r="V32" s="3" t="s">
        <v>584</v>
      </c>
    </row>
    <row r="33" spans="1:22" ht="90" customHeight="1">
      <c r="A33" s="3" t="s">
        <v>580</v>
      </c>
      <c r="B33" s="41" t="s">
        <v>130</v>
      </c>
      <c r="C33" s="4" t="s">
        <v>102</v>
      </c>
      <c r="D33" s="3" t="s">
        <v>103</v>
      </c>
      <c r="E33" s="6">
        <v>43325</v>
      </c>
      <c r="F33" s="3"/>
      <c r="G33" s="3"/>
      <c r="H33" s="58">
        <v>4368</v>
      </c>
      <c r="I33" s="58">
        <v>2784.6</v>
      </c>
      <c r="J33" s="58">
        <v>3712.8</v>
      </c>
      <c r="K33" s="58">
        <v>4641</v>
      </c>
      <c r="L33" s="58">
        <v>2784.6</v>
      </c>
      <c r="M33" s="58"/>
      <c r="N33" s="58"/>
      <c r="O33" s="58"/>
      <c r="P33" s="58"/>
      <c r="Q33" s="58"/>
      <c r="R33" s="58"/>
      <c r="S33" s="58"/>
      <c r="T33" s="42">
        <f t="shared" si="0"/>
        <v>18291</v>
      </c>
      <c r="U33" s="61" t="s">
        <v>609</v>
      </c>
      <c r="V33" s="3" t="s">
        <v>584</v>
      </c>
    </row>
    <row r="34" spans="1:22" ht="90" customHeight="1">
      <c r="A34" s="3" t="s">
        <v>580</v>
      </c>
      <c r="B34" s="41" t="s">
        <v>130</v>
      </c>
      <c r="C34" s="4" t="s">
        <v>545</v>
      </c>
      <c r="D34" s="3" t="s">
        <v>546</v>
      </c>
      <c r="E34" s="6">
        <v>44287</v>
      </c>
      <c r="F34" s="3"/>
      <c r="G34" s="3"/>
      <c r="H34" s="58">
        <v>0</v>
      </c>
      <c r="I34" s="58">
        <v>0</v>
      </c>
      <c r="J34" s="58">
        <v>0</v>
      </c>
      <c r="K34" s="58">
        <v>0</v>
      </c>
      <c r="L34" s="58">
        <v>1002.1</v>
      </c>
      <c r="M34" s="58"/>
      <c r="N34" s="58"/>
      <c r="O34" s="58"/>
      <c r="P34" s="58"/>
      <c r="Q34" s="58"/>
      <c r="R34" s="58"/>
      <c r="S34" s="58"/>
      <c r="T34" s="42">
        <f t="shared" si="0"/>
        <v>1002.1</v>
      </c>
      <c r="U34" s="43" t="s">
        <v>618</v>
      </c>
      <c r="V34" s="3" t="s">
        <v>584</v>
      </c>
    </row>
    <row r="35" spans="1:22" ht="90" customHeight="1">
      <c r="A35" s="3" t="s">
        <v>580</v>
      </c>
      <c r="B35" s="41" t="s">
        <v>130</v>
      </c>
      <c r="C35" s="4" t="s">
        <v>533</v>
      </c>
      <c r="D35" s="3" t="s">
        <v>82</v>
      </c>
      <c r="E35" s="6">
        <v>42447</v>
      </c>
      <c r="F35" s="3"/>
      <c r="G35" s="3"/>
      <c r="H35" s="58">
        <v>5460</v>
      </c>
      <c r="I35" s="58">
        <v>4368</v>
      </c>
      <c r="J35" s="58">
        <v>4368</v>
      </c>
      <c r="K35" s="58">
        <v>4368</v>
      </c>
      <c r="L35" s="58">
        <v>5460</v>
      </c>
      <c r="M35" s="58"/>
      <c r="N35" s="58"/>
      <c r="O35" s="58"/>
      <c r="P35" s="58"/>
      <c r="Q35" s="58"/>
      <c r="R35" s="58"/>
      <c r="S35" s="58"/>
      <c r="T35" s="42">
        <f t="shared" si="0"/>
        <v>24024</v>
      </c>
      <c r="U35" s="61" t="s">
        <v>609</v>
      </c>
      <c r="V35" s="3" t="s">
        <v>584</v>
      </c>
    </row>
    <row r="36" spans="1:22" ht="90" customHeight="1">
      <c r="A36" s="3" t="s">
        <v>580</v>
      </c>
      <c r="B36" s="41" t="s">
        <v>130</v>
      </c>
      <c r="C36" s="4" t="s">
        <v>124</v>
      </c>
      <c r="D36" s="3" t="s">
        <v>125</v>
      </c>
      <c r="E36" s="6">
        <v>43637</v>
      </c>
      <c r="F36" s="3"/>
      <c r="G36" s="3"/>
      <c r="H36" s="58">
        <v>0</v>
      </c>
      <c r="I36" s="58">
        <v>0</v>
      </c>
      <c r="J36" s="58">
        <v>0</v>
      </c>
      <c r="K36" s="58">
        <v>0</v>
      </c>
      <c r="L36" s="58">
        <v>5971.2</v>
      </c>
      <c r="M36" s="58"/>
      <c r="N36" s="58"/>
      <c r="O36" s="58"/>
      <c r="P36" s="58"/>
      <c r="Q36" s="58"/>
      <c r="R36" s="58"/>
      <c r="S36" s="58"/>
      <c r="T36" s="42">
        <f t="shared" si="0"/>
        <v>5971.2</v>
      </c>
      <c r="U36" s="37" t="s">
        <v>613</v>
      </c>
      <c r="V36" s="3" t="s">
        <v>584</v>
      </c>
    </row>
    <row r="37" spans="1:22" ht="90" customHeight="1">
      <c r="A37" s="3" t="s">
        <v>580</v>
      </c>
      <c r="B37" s="41" t="s">
        <v>130</v>
      </c>
      <c r="C37" s="4" t="s">
        <v>459</v>
      </c>
      <c r="D37" s="3" t="s">
        <v>48</v>
      </c>
      <c r="E37" s="6">
        <v>38842</v>
      </c>
      <c r="F37" s="3"/>
      <c r="G37" s="3"/>
      <c r="H37" s="58">
        <v>4493.6</v>
      </c>
      <c r="I37" s="58">
        <v>4493.6</v>
      </c>
      <c r="J37" s="58">
        <v>4493.6</v>
      </c>
      <c r="K37" s="58">
        <v>4493.6</v>
      </c>
      <c r="L37" s="58">
        <v>4493.6</v>
      </c>
      <c r="M37" s="58"/>
      <c r="N37" s="58"/>
      <c r="O37" s="58"/>
      <c r="P37" s="58"/>
      <c r="Q37" s="58"/>
      <c r="R37" s="58"/>
      <c r="S37" s="58"/>
      <c r="T37" s="42">
        <f t="shared" si="0"/>
        <v>22468</v>
      </c>
      <c r="U37" s="3"/>
      <c r="V37" s="3" t="s">
        <v>584</v>
      </c>
    </row>
    <row r="38" spans="1:22" ht="90" customHeight="1">
      <c r="A38" s="3" t="s">
        <v>580</v>
      </c>
      <c r="B38" s="41" t="s">
        <v>130</v>
      </c>
      <c r="C38" s="4" t="s">
        <v>94</v>
      </c>
      <c r="D38" s="3" t="s">
        <v>95</v>
      </c>
      <c r="E38" s="6">
        <v>43101</v>
      </c>
      <c r="F38" s="3"/>
      <c r="G38" s="3"/>
      <c r="H38" s="58">
        <v>6115.2</v>
      </c>
      <c r="I38" s="58">
        <v>6006</v>
      </c>
      <c r="J38" s="58">
        <v>6115.2</v>
      </c>
      <c r="K38" s="58">
        <v>7098</v>
      </c>
      <c r="L38" s="58">
        <v>6661.2</v>
      </c>
      <c r="M38" s="58"/>
      <c r="N38" s="58"/>
      <c r="O38" s="58"/>
      <c r="P38" s="58"/>
      <c r="Q38" s="58"/>
      <c r="R38" s="58"/>
      <c r="S38" s="58"/>
      <c r="T38" s="42">
        <f t="shared" si="0"/>
        <v>31995.600000000002</v>
      </c>
      <c r="U38" s="3"/>
      <c r="V38" s="3" t="s">
        <v>584</v>
      </c>
    </row>
    <row r="39" spans="1:22" ht="90" customHeight="1">
      <c r="A39" s="3" t="s">
        <v>580</v>
      </c>
      <c r="B39" s="41" t="s">
        <v>130</v>
      </c>
      <c r="C39" s="4" t="s">
        <v>98</v>
      </c>
      <c r="D39" s="3" t="s">
        <v>99</v>
      </c>
      <c r="E39" s="6">
        <v>43221</v>
      </c>
      <c r="F39" s="3"/>
      <c r="G39" s="3"/>
      <c r="H39" s="58">
        <v>6624.8</v>
      </c>
      <c r="I39" s="58">
        <v>5678.4</v>
      </c>
      <c r="J39" s="58">
        <v>6151.6</v>
      </c>
      <c r="K39" s="58">
        <v>6151.6</v>
      </c>
      <c r="L39" s="58">
        <v>5678.4</v>
      </c>
      <c r="M39" s="58"/>
      <c r="N39" s="58"/>
      <c r="O39" s="58"/>
      <c r="P39" s="58"/>
      <c r="Q39" s="58"/>
      <c r="R39" s="58"/>
      <c r="S39" s="58"/>
      <c r="T39" s="42">
        <f t="shared" si="0"/>
        <v>30284.800000000003</v>
      </c>
      <c r="U39" s="3"/>
      <c r="V39" s="3" t="s">
        <v>584</v>
      </c>
    </row>
    <row r="40" spans="1:22" ht="90" customHeight="1">
      <c r="A40" s="3" t="s">
        <v>580</v>
      </c>
      <c r="B40" s="41" t="s">
        <v>130</v>
      </c>
      <c r="C40" s="4" t="s">
        <v>460</v>
      </c>
      <c r="D40" s="3" t="s">
        <v>66</v>
      </c>
      <c r="E40" s="6">
        <v>41334</v>
      </c>
      <c r="F40" s="3"/>
      <c r="G40" s="3"/>
      <c r="H40" s="58">
        <v>0</v>
      </c>
      <c r="I40" s="58">
        <v>3782</v>
      </c>
      <c r="J40" s="58">
        <v>3025.6</v>
      </c>
      <c r="K40" s="58">
        <v>3025.6</v>
      </c>
      <c r="L40" s="58">
        <v>3214.7</v>
      </c>
      <c r="M40" s="58"/>
      <c r="N40" s="58"/>
      <c r="O40" s="58"/>
      <c r="P40" s="58"/>
      <c r="Q40" s="58"/>
      <c r="R40" s="58"/>
      <c r="S40" s="58"/>
      <c r="T40" s="42">
        <f t="shared" si="0"/>
        <v>13047.900000000001</v>
      </c>
      <c r="U40" s="3"/>
      <c r="V40" s="3" t="s">
        <v>584</v>
      </c>
    </row>
    <row r="41" spans="1:22" ht="90" customHeight="1">
      <c r="A41" s="3" t="s">
        <v>580</v>
      </c>
      <c r="B41" s="41" t="s">
        <v>131</v>
      </c>
      <c r="C41" s="4" t="s">
        <v>513</v>
      </c>
      <c r="D41" s="3" t="s">
        <v>49</v>
      </c>
      <c r="E41" s="6">
        <v>38503</v>
      </c>
      <c r="F41" s="3"/>
      <c r="G41" s="3"/>
      <c r="H41" s="58">
        <v>10833</v>
      </c>
      <c r="I41" s="58">
        <v>5328</v>
      </c>
      <c r="J41" s="58">
        <v>5328</v>
      </c>
      <c r="K41" s="58">
        <v>7992</v>
      </c>
      <c r="L41" s="58">
        <v>3996</v>
      </c>
      <c r="M41" s="58"/>
      <c r="N41" s="58"/>
      <c r="O41" s="58"/>
      <c r="P41" s="58"/>
      <c r="Q41" s="58"/>
      <c r="R41" s="58"/>
      <c r="S41" s="58"/>
      <c r="T41" s="42">
        <f t="shared" si="0"/>
        <v>33477</v>
      </c>
      <c r="U41" s="3"/>
      <c r="V41" s="3" t="s">
        <v>584</v>
      </c>
    </row>
    <row r="42" spans="1:22" ht="90" customHeight="1">
      <c r="A42" s="3" t="s">
        <v>580</v>
      </c>
      <c r="B42" s="41" t="s">
        <v>130</v>
      </c>
      <c r="C42" s="4" t="s">
        <v>85</v>
      </c>
      <c r="D42" s="3" t="s">
        <v>86</v>
      </c>
      <c r="E42" s="6">
        <v>42461</v>
      </c>
      <c r="F42" s="3"/>
      <c r="G42" s="3"/>
      <c r="H42" s="58">
        <v>7644</v>
      </c>
      <c r="I42" s="58">
        <v>2184</v>
      </c>
      <c r="J42" s="58">
        <v>3276</v>
      </c>
      <c r="K42" s="58">
        <v>4950.4</v>
      </c>
      <c r="L42" s="58">
        <v>3312.4</v>
      </c>
      <c r="M42" s="58"/>
      <c r="N42" s="58"/>
      <c r="O42" s="58"/>
      <c r="P42" s="58"/>
      <c r="Q42" s="58"/>
      <c r="R42" s="58"/>
      <c r="S42" s="58"/>
      <c r="T42" s="42">
        <f t="shared" si="0"/>
        <v>21366.800000000003</v>
      </c>
      <c r="U42" s="3"/>
      <c r="V42" s="3" t="s">
        <v>584</v>
      </c>
    </row>
    <row r="43" spans="1:22" ht="90" customHeight="1">
      <c r="A43" s="3" t="s">
        <v>580</v>
      </c>
      <c r="B43" s="41" t="s">
        <v>130</v>
      </c>
      <c r="C43" s="4" t="s">
        <v>96</v>
      </c>
      <c r="D43" s="3" t="s">
        <v>97</v>
      </c>
      <c r="E43" s="6">
        <v>39339</v>
      </c>
      <c r="F43" s="3"/>
      <c r="G43" s="3"/>
      <c r="H43" s="58">
        <v>15648</v>
      </c>
      <c r="I43" s="58">
        <v>13203</v>
      </c>
      <c r="J43" s="58">
        <v>10432</v>
      </c>
      <c r="K43" s="58">
        <v>16137</v>
      </c>
      <c r="L43" s="58">
        <v>8965</v>
      </c>
      <c r="M43" s="58"/>
      <c r="N43" s="58"/>
      <c r="O43" s="58"/>
      <c r="P43" s="58"/>
      <c r="Q43" s="58"/>
      <c r="R43" s="58"/>
      <c r="S43" s="58"/>
      <c r="T43" s="42">
        <f t="shared" si="0"/>
        <v>64385</v>
      </c>
      <c r="U43" s="3"/>
      <c r="V43" s="3" t="s">
        <v>584</v>
      </c>
    </row>
    <row r="44" spans="1:22" ht="90" customHeight="1">
      <c r="A44" s="3" t="s">
        <v>580</v>
      </c>
      <c r="B44" s="41" t="s">
        <v>130</v>
      </c>
      <c r="C44" s="4" t="s">
        <v>50</v>
      </c>
      <c r="D44" s="3" t="s">
        <v>51</v>
      </c>
      <c r="E44" s="6">
        <v>39506</v>
      </c>
      <c r="F44" s="3"/>
      <c r="G44" s="3"/>
      <c r="H44" s="58">
        <v>14281</v>
      </c>
      <c r="I44" s="58">
        <v>14281</v>
      </c>
      <c r="J44" s="58">
        <v>14281</v>
      </c>
      <c r="K44" s="58">
        <v>14281</v>
      </c>
      <c r="L44" s="58">
        <v>14281</v>
      </c>
      <c r="M44" s="58"/>
      <c r="N44" s="58"/>
      <c r="O44" s="58"/>
      <c r="P44" s="58"/>
      <c r="Q44" s="58"/>
      <c r="R44" s="58"/>
      <c r="S44" s="58"/>
      <c r="T44" s="42">
        <f t="shared" si="0"/>
        <v>71405</v>
      </c>
      <c r="U44" s="3"/>
      <c r="V44" s="3" t="s">
        <v>584</v>
      </c>
    </row>
    <row r="45" spans="1:22" ht="90" customHeight="1">
      <c r="A45" s="3" t="s">
        <v>580</v>
      </c>
      <c r="B45" s="41" t="s">
        <v>130</v>
      </c>
      <c r="C45" s="4" t="s">
        <v>119</v>
      </c>
      <c r="D45" s="3" t="s">
        <v>120</v>
      </c>
      <c r="E45" s="6">
        <v>43467</v>
      </c>
      <c r="F45" s="3"/>
      <c r="G45" s="3"/>
      <c r="H45" s="58">
        <v>1111.3</v>
      </c>
      <c r="I45" s="58">
        <v>1111.3</v>
      </c>
      <c r="J45" s="58">
        <v>1111.3</v>
      </c>
      <c r="K45" s="58">
        <v>1111.3</v>
      </c>
      <c r="L45" s="58">
        <v>0</v>
      </c>
      <c r="M45" s="58"/>
      <c r="N45" s="58"/>
      <c r="O45" s="58"/>
      <c r="P45" s="58"/>
      <c r="Q45" s="58"/>
      <c r="R45" s="58"/>
      <c r="S45" s="58"/>
      <c r="T45" s="42">
        <f t="shared" si="0"/>
        <v>4445.2</v>
      </c>
      <c r="U45" s="3"/>
      <c r="V45" s="3" t="s">
        <v>584</v>
      </c>
    </row>
    <row r="46" spans="1:22" ht="90" customHeight="1">
      <c r="A46" s="3" t="s">
        <v>580</v>
      </c>
      <c r="B46" s="41" t="s">
        <v>130</v>
      </c>
      <c r="C46" s="4" t="s">
        <v>100</v>
      </c>
      <c r="D46" s="3" t="s">
        <v>101</v>
      </c>
      <c r="E46" s="6">
        <v>43298</v>
      </c>
      <c r="F46" s="3"/>
      <c r="G46" s="3"/>
      <c r="H46" s="58">
        <v>7480.2</v>
      </c>
      <c r="I46" s="58">
        <v>5623.8</v>
      </c>
      <c r="J46" s="58">
        <v>7498.4</v>
      </c>
      <c r="K46" s="58">
        <v>8881.6</v>
      </c>
      <c r="L46" s="58">
        <v>7989.8</v>
      </c>
      <c r="M46" s="58"/>
      <c r="N46" s="58"/>
      <c r="O46" s="58"/>
      <c r="P46" s="58"/>
      <c r="Q46" s="58"/>
      <c r="R46" s="58"/>
      <c r="S46" s="58"/>
      <c r="T46" s="42">
        <f t="shared" si="0"/>
        <v>37473.8</v>
      </c>
      <c r="U46" s="3"/>
      <c r="V46" s="3" t="s">
        <v>584</v>
      </c>
    </row>
    <row r="47" spans="1:22" ht="90" customHeight="1">
      <c r="A47" s="3" t="s">
        <v>580</v>
      </c>
      <c r="B47" s="41" t="s">
        <v>130</v>
      </c>
      <c r="C47" s="4" t="s">
        <v>462</v>
      </c>
      <c r="D47" s="3" t="s">
        <v>105</v>
      </c>
      <c r="E47" s="6">
        <v>43361</v>
      </c>
      <c r="F47" s="3"/>
      <c r="G47" s="3"/>
      <c r="H47" s="58">
        <v>8790.6</v>
      </c>
      <c r="I47" s="58">
        <v>6988.8</v>
      </c>
      <c r="J47" s="58">
        <v>7371</v>
      </c>
      <c r="K47" s="58">
        <v>8299.2</v>
      </c>
      <c r="L47" s="58">
        <v>8353.8</v>
      </c>
      <c r="M47" s="58"/>
      <c r="N47" s="58"/>
      <c r="O47" s="58"/>
      <c r="P47" s="58"/>
      <c r="Q47" s="58"/>
      <c r="R47" s="58"/>
      <c r="S47" s="58"/>
      <c r="T47" s="42">
        <f t="shared" si="0"/>
        <v>39803.4</v>
      </c>
      <c r="U47" s="3"/>
      <c r="V47" s="3" t="s">
        <v>584</v>
      </c>
    </row>
    <row r="48" spans="1:22" ht="90" customHeight="1">
      <c r="A48" s="3" t="s">
        <v>580</v>
      </c>
      <c r="B48" s="41" t="s">
        <v>130</v>
      </c>
      <c r="C48" s="4" t="s">
        <v>64</v>
      </c>
      <c r="D48" s="3" t="s">
        <v>65</v>
      </c>
      <c r="E48" s="6">
        <v>40424</v>
      </c>
      <c r="F48" s="3"/>
      <c r="G48" s="3"/>
      <c r="H48" s="58">
        <v>2002</v>
      </c>
      <c r="I48" s="58">
        <v>4368</v>
      </c>
      <c r="J48" s="58">
        <v>4786.6</v>
      </c>
      <c r="K48" s="58">
        <v>5587.4</v>
      </c>
      <c r="L48" s="58">
        <v>4295.2</v>
      </c>
      <c r="M48" s="58"/>
      <c r="N48" s="58"/>
      <c r="O48" s="58"/>
      <c r="P48" s="58"/>
      <c r="Q48" s="58"/>
      <c r="R48" s="58"/>
      <c r="S48" s="58"/>
      <c r="T48" s="42">
        <f t="shared" si="0"/>
        <v>21039.2</v>
      </c>
      <c r="U48" s="3"/>
      <c r="V48" s="3" t="s">
        <v>584</v>
      </c>
    </row>
    <row r="49" spans="1:22" ht="90" customHeight="1">
      <c r="A49" s="3" t="s">
        <v>580</v>
      </c>
      <c r="B49" s="41" t="s">
        <v>130</v>
      </c>
      <c r="C49" s="4" t="s">
        <v>463</v>
      </c>
      <c r="D49" s="3" t="s">
        <v>126</v>
      </c>
      <c r="E49" s="6">
        <v>43684</v>
      </c>
      <c r="F49" s="3"/>
      <c r="G49" s="3"/>
      <c r="H49" s="58">
        <f>2238.6+1310.4</f>
        <v>3549</v>
      </c>
      <c r="I49" s="58">
        <f>1747.2+1747.2</f>
        <v>3494.4</v>
      </c>
      <c r="J49" s="58">
        <f>1747.2+3494.4</f>
        <v>5241.6</v>
      </c>
      <c r="K49" s="58">
        <f>1747.2+4368</f>
        <v>6115.2</v>
      </c>
      <c r="L49" s="58">
        <f>1856.4+3494.9</f>
        <v>5351.3</v>
      </c>
      <c r="M49" s="58"/>
      <c r="N49" s="58"/>
      <c r="O49" s="58"/>
      <c r="P49" s="58"/>
      <c r="Q49" s="58"/>
      <c r="R49" s="58"/>
      <c r="S49" s="58"/>
      <c r="T49" s="42">
        <f t="shared" si="0"/>
        <v>23751.5</v>
      </c>
      <c r="U49" s="3"/>
      <c r="V49" s="3" t="s">
        <v>584</v>
      </c>
    </row>
    <row r="50" spans="1:22" ht="90" customHeight="1">
      <c r="A50" s="3" t="s">
        <v>580</v>
      </c>
      <c r="B50" s="41" t="s">
        <v>132</v>
      </c>
      <c r="C50" s="4" t="s">
        <v>57</v>
      </c>
      <c r="D50" s="3" t="s">
        <v>58</v>
      </c>
      <c r="E50" s="6">
        <v>40115</v>
      </c>
      <c r="F50" s="3"/>
      <c r="G50" s="3"/>
      <c r="H50" s="58">
        <v>13549.9</v>
      </c>
      <c r="I50" s="58">
        <v>11188.1</v>
      </c>
      <c r="J50" s="58">
        <v>11522</v>
      </c>
      <c r="K50" s="58">
        <v>12727.4</v>
      </c>
      <c r="L50" s="58">
        <v>11706.8</v>
      </c>
      <c r="M50" s="58"/>
      <c r="N50" s="58"/>
      <c r="O50" s="58"/>
      <c r="P50" s="58"/>
      <c r="Q50" s="58"/>
      <c r="R50" s="58"/>
      <c r="S50" s="58"/>
      <c r="T50" s="42">
        <f t="shared" si="0"/>
        <v>60694.2</v>
      </c>
      <c r="U50" s="3"/>
      <c r="V50" s="3" t="s">
        <v>584</v>
      </c>
    </row>
    <row r="51" spans="1:22" ht="90" customHeight="1">
      <c r="A51" s="3" t="s">
        <v>580</v>
      </c>
      <c r="B51" s="41" t="s">
        <v>130</v>
      </c>
      <c r="C51" s="4" t="s">
        <v>113</v>
      </c>
      <c r="D51" s="3" t="s">
        <v>114</v>
      </c>
      <c r="E51" s="6">
        <v>43497</v>
      </c>
      <c r="F51" s="3"/>
      <c r="G51" s="3"/>
      <c r="H51" s="58">
        <v>3025.6</v>
      </c>
      <c r="I51" s="58">
        <v>4538.4</v>
      </c>
      <c r="J51" s="58">
        <v>4538.4</v>
      </c>
      <c r="K51" s="58">
        <v>7564</v>
      </c>
      <c r="L51" s="58">
        <v>8384</v>
      </c>
      <c r="M51" s="58"/>
      <c r="N51" s="58"/>
      <c r="O51" s="58"/>
      <c r="P51" s="58"/>
      <c r="Q51" s="58"/>
      <c r="R51" s="58"/>
      <c r="S51" s="58"/>
      <c r="T51" s="42">
        <f t="shared" si="0"/>
        <v>28050.4</v>
      </c>
      <c r="U51" s="62" t="s">
        <v>616</v>
      </c>
      <c r="V51" s="3" t="s">
        <v>584</v>
      </c>
    </row>
    <row r="52" spans="1:22" ht="90" customHeight="1">
      <c r="A52" s="3" t="s">
        <v>580</v>
      </c>
      <c r="B52" s="41" t="s">
        <v>130</v>
      </c>
      <c r="C52" s="4" t="s">
        <v>543</v>
      </c>
      <c r="D52" s="3" t="s">
        <v>544</v>
      </c>
      <c r="E52" s="6">
        <v>44292</v>
      </c>
      <c r="F52" s="3"/>
      <c r="G52" s="3"/>
      <c r="H52" s="58">
        <v>0</v>
      </c>
      <c r="I52" s="58">
        <v>0</v>
      </c>
      <c r="J52" s="58">
        <v>0</v>
      </c>
      <c r="K52" s="58">
        <v>0</v>
      </c>
      <c r="L52" s="58">
        <v>3494.4</v>
      </c>
      <c r="M52" s="58"/>
      <c r="N52" s="58"/>
      <c r="O52" s="58"/>
      <c r="P52" s="58"/>
      <c r="Q52" s="58"/>
      <c r="R52" s="58"/>
      <c r="S52" s="58"/>
      <c r="T52" s="42">
        <f t="shared" si="0"/>
        <v>3494.4</v>
      </c>
      <c r="U52" s="3"/>
      <c r="V52" s="3" t="s">
        <v>584</v>
      </c>
    </row>
    <row r="53" spans="1:22" ht="90" customHeight="1">
      <c r="A53" s="3" t="s">
        <v>581</v>
      </c>
      <c r="B53" s="41" t="s">
        <v>130</v>
      </c>
      <c r="C53" s="4" t="s">
        <v>464</v>
      </c>
      <c r="D53" s="3" t="s">
        <v>74</v>
      </c>
      <c r="E53" s="6">
        <v>41772</v>
      </c>
      <c r="F53" s="43" t="s">
        <v>589</v>
      </c>
      <c r="G53" s="6">
        <v>44582</v>
      </c>
      <c r="H53" s="58">
        <v>6460</v>
      </c>
      <c r="I53" s="58">
        <v>6137</v>
      </c>
      <c r="J53" s="58">
        <v>8559.5</v>
      </c>
      <c r="K53" s="58">
        <v>8075</v>
      </c>
      <c r="L53" s="58">
        <v>6460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42">
        <f t="shared" si="0"/>
        <v>35691.5</v>
      </c>
      <c r="U53" s="37" t="s">
        <v>590</v>
      </c>
      <c r="V53" s="3" t="s">
        <v>584</v>
      </c>
    </row>
    <row r="54" spans="1:22" ht="90" customHeight="1">
      <c r="A54" s="3" t="s">
        <v>580</v>
      </c>
      <c r="B54" s="41" t="s">
        <v>130</v>
      </c>
      <c r="C54" s="4" t="s">
        <v>52</v>
      </c>
      <c r="D54" s="3" t="s">
        <v>53</v>
      </c>
      <c r="E54" s="6">
        <v>39071</v>
      </c>
      <c r="F54" s="3"/>
      <c r="G54" s="3"/>
      <c r="H54" s="58">
        <v>24351.6</v>
      </c>
      <c r="I54" s="58">
        <v>33415.2</v>
      </c>
      <c r="J54" s="58">
        <v>34507.2</v>
      </c>
      <c r="K54" s="58">
        <v>40950</v>
      </c>
      <c r="L54" s="58">
        <v>36472.8</v>
      </c>
      <c r="M54" s="58"/>
      <c r="N54" s="58"/>
      <c r="O54" s="58"/>
      <c r="P54" s="58"/>
      <c r="Q54" s="58"/>
      <c r="R54" s="58"/>
      <c r="S54" s="58"/>
      <c r="T54" s="42">
        <f t="shared" si="0"/>
        <v>169696.8</v>
      </c>
      <c r="U54" s="3"/>
      <c r="V54" s="3" t="s">
        <v>584</v>
      </c>
    </row>
    <row r="55" spans="1:22" ht="90" customHeight="1">
      <c r="A55" s="3" t="s">
        <v>580</v>
      </c>
      <c r="B55" s="41" t="s">
        <v>130</v>
      </c>
      <c r="C55" s="4" t="s">
        <v>465</v>
      </c>
      <c r="D55" s="3" t="s">
        <v>69</v>
      </c>
      <c r="E55" s="6">
        <v>41435</v>
      </c>
      <c r="F55" s="3"/>
      <c r="G55" s="3"/>
      <c r="H55" s="58">
        <v>12594.4</v>
      </c>
      <c r="I55" s="58">
        <v>11611.6</v>
      </c>
      <c r="J55" s="58">
        <v>12667.2</v>
      </c>
      <c r="K55" s="58">
        <v>14159.6</v>
      </c>
      <c r="L55" s="58">
        <v>12667.2</v>
      </c>
      <c r="M55" s="58"/>
      <c r="N55" s="58"/>
      <c r="O55" s="58"/>
      <c r="P55" s="58"/>
      <c r="Q55" s="58"/>
      <c r="R55" s="58"/>
      <c r="S55" s="58"/>
      <c r="T55" s="42">
        <f t="shared" si="0"/>
        <v>63700</v>
      </c>
      <c r="U55" s="3"/>
      <c r="V55" s="3" t="s">
        <v>584</v>
      </c>
    </row>
    <row r="56" spans="1:22" ht="90" customHeight="1">
      <c r="A56" s="3" t="s">
        <v>581</v>
      </c>
      <c r="B56" s="41" t="s">
        <v>130</v>
      </c>
      <c r="C56" s="4" t="s">
        <v>509</v>
      </c>
      <c r="D56" s="3" t="s">
        <v>510</v>
      </c>
      <c r="E56" s="6">
        <v>44136</v>
      </c>
      <c r="F56" s="43" t="s">
        <v>585</v>
      </c>
      <c r="G56" s="6">
        <v>44500</v>
      </c>
      <c r="H56" s="58">
        <v>3980.8</v>
      </c>
      <c r="I56" s="58">
        <v>7038.4</v>
      </c>
      <c r="J56" s="58">
        <v>7961.6</v>
      </c>
      <c r="K56" s="58">
        <v>7998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42">
        <f t="shared" si="0"/>
        <v>26978.800000000003</v>
      </c>
      <c r="U56" s="43" t="s">
        <v>587</v>
      </c>
      <c r="V56" s="3" t="s">
        <v>584</v>
      </c>
    </row>
    <row r="57" spans="1:22" ht="90" customHeight="1">
      <c r="A57" s="3" t="s">
        <v>580</v>
      </c>
      <c r="B57" s="41" t="s">
        <v>130</v>
      </c>
      <c r="C57" s="4" t="s">
        <v>76</v>
      </c>
      <c r="D57" s="3" t="s">
        <v>77</v>
      </c>
      <c r="E57" s="6">
        <v>42081</v>
      </c>
      <c r="F57" s="3"/>
      <c r="G57" s="3"/>
      <c r="H57" s="58">
        <v>910</v>
      </c>
      <c r="I57" s="58">
        <v>2730</v>
      </c>
      <c r="J57" s="58">
        <v>3640</v>
      </c>
      <c r="K57" s="58">
        <v>3640</v>
      </c>
      <c r="L57" s="58">
        <v>2730</v>
      </c>
      <c r="M57" s="58"/>
      <c r="N57" s="58"/>
      <c r="O57" s="58"/>
      <c r="P57" s="58"/>
      <c r="Q57" s="58"/>
      <c r="R57" s="58"/>
      <c r="S57" s="58"/>
      <c r="T57" s="42">
        <f t="shared" si="0"/>
        <v>13650</v>
      </c>
      <c r="U57" s="3"/>
      <c r="V57" s="3" t="s">
        <v>584</v>
      </c>
    </row>
    <row r="58" spans="1:22" ht="90" customHeight="1">
      <c r="A58" s="3" t="s">
        <v>580</v>
      </c>
      <c r="B58" s="41" t="s">
        <v>131</v>
      </c>
      <c r="C58" s="4" t="s">
        <v>511</v>
      </c>
      <c r="D58" s="3" t="s">
        <v>43</v>
      </c>
      <c r="E58" s="6">
        <v>39373</v>
      </c>
      <c r="F58" s="3"/>
      <c r="G58" s="3"/>
      <c r="H58" s="58">
        <v>2791.8</v>
      </c>
      <c r="I58" s="58">
        <v>3257.1</v>
      </c>
      <c r="J58" s="58">
        <v>2740.1</v>
      </c>
      <c r="K58" s="58">
        <v>4394.5</v>
      </c>
      <c r="L58" s="58">
        <v>3619</v>
      </c>
      <c r="M58" s="58"/>
      <c r="N58" s="58"/>
      <c r="O58" s="58"/>
      <c r="P58" s="58"/>
      <c r="Q58" s="58"/>
      <c r="R58" s="58"/>
      <c r="S58" s="58"/>
      <c r="T58" s="42">
        <f t="shared" si="0"/>
        <v>16802.5</v>
      </c>
      <c r="U58" s="3"/>
      <c r="V58" s="3" t="s">
        <v>584</v>
      </c>
    </row>
    <row r="59" spans="1:22" ht="90" customHeight="1">
      <c r="A59" s="3" t="s">
        <v>580</v>
      </c>
      <c r="B59" s="41" t="s">
        <v>130</v>
      </c>
      <c r="C59" s="4" t="s">
        <v>538</v>
      </c>
      <c r="D59" s="3" t="s">
        <v>111</v>
      </c>
      <c r="E59" s="6">
        <v>44287</v>
      </c>
      <c r="F59" s="3"/>
      <c r="G59" s="3"/>
      <c r="H59" s="58">
        <v>0</v>
      </c>
      <c r="I59" s="58">
        <v>0</v>
      </c>
      <c r="J59" s="58">
        <v>0</v>
      </c>
      <c r="K59" s="58">
        <v>0</v>
      </c>
      <c r="L59" s="58">
        <v>3025.6</v>
      </c>
      <c r="M59" s="58"/>
      <c r="N59" s="58"/>
      <c r="O59" s="58"/>
      <c r="P59" s="58"/>
      <c r="Q59" s="58"/>
      <c r="R59" s="58"/>
      <c r="S59" s="58"/>
      <c r="T59" s="42">
        <f t="shared" si="0"/>
        <v>3025.6</v>
      </c>
      <c r="U59" s="3"/>
      <c r="V59" s="3" t="s">
        <v>584</v>
      </c>
    </row>
    <row r="60" spans="1:22" ht="90" customHeight="1">
      <c r="A60" s="3" t="s">
        <v>580</v>
      </c>
      <c r="B60" s="41" t="s">
        <v>130</v>
      </c>
      <c r="C60" s="4" t="s">
        <v>72</v>
      </c>
      <c r="D60" s="3" t="s">
        <v>73</v>
      </c>
      <c r="E60" s="6">
        <v>41641</v>
      </c>
      <c r="F60" s="3"/>
      <c r="G60" s="3"/>
      <c r="H60" s="58">
        <v>5569.2</v>
      </c>
      <c r="I60" s="58">
        <v>7098</v>
      </c>
      <c r="J60" s="58">
        <v>6115.2</v>
      </c>
      <c r="K60" s="58">
        <v>7534.8</v>
      </c>
      <c r="L60" s="58">
        <v>7935.2</v>
      </c>
      <c r="M60" s="58"/>
      <c r="N60" s="58"/>
      <c r="O60" s="58"/>
      <c r="P60" s="58"/>
      <c r="Q60" s="58"/>
      <c r="R60" s="58"/>
      <c r="S60" s="58"/>
      <c r="T60" s="42">
        <f t="shared" si="0"/>
        <v>34252.4</v>
      </c>
      <c r="U60" s="3"/>
      <c r="V60" s="3" t="s">
        <v>584</v>
      </c>
    </row>
    <row r="61" spans="1:22" ht="90" customHeight="1">
      <c r="A61" s="3" t="s">
        <v>580</v>
      </c>
      <c r="B61" s="41" t="s">
        <v>130</v>
      </c>
      <c r="C61" s="4" t="s">
        <v>525</v>
      </c>
      <c r="D61" s="3" t="s">
        <v>522</v>
      </c>
      <c r="E61" s="6">
        <v>44200</v>
      </c>
      <c r="F61" s="3"/>
      <c r="G61" s="3"/>
      <c r="H61" s="58">
        <v>0</v>
      </c>
      <c r="I61" s="58">
        <v>4914</v>
      </c>
      <c r="J61" s="58">
        <v>4914</v>
      </c>
      <c r="K61" s="58">
        <v>4914</v>
      </c>
      <c r="L61" s="58">
        <v>4914</v>
      </c>
      <c r="M61" s="58"/>
      <c r="N61" s="58"/>
      <c r="O61" s="58"/>
      <c r="P61" s="58"/>
      <c r="Q61" s="58"/>
      <c r="R61" s="58"/>
      <c r="S61" s="58"/>
      <c r="T61" s="42">
        <f t="shared" si="0"/>
        <v>19656</v>
      </c>
      <c r="U61" s="3"/>
      <c r="V61" s="3" t="s">
        <v>584</v>
      </c>
    </row>
    <row r="62" spans="1:22" ht="90" customHeight="1">
      <c r="A62" s="3" t="s">
        <v>580</v>
      </c>
      <c r="B62" s="41" t="s">
        <v>130</v>
      </c>
      <c r="C62" s="4" t="s">
        <v>467</v>
      </c>
      <c r="D62" s="3" t="s">
        <v>115</v>
      </c>
      <c r="E62" s="6">
        <v>42459</v>
      </c>
      <c r="F62" s="3"/>
      <c r="G62" s="3"/>
      <c r="H62" s="58">
        <v>4108.3</v>
      </c>
      <c r="I62" s="58">
        <v>3807.5</v>
      </c>
      <c r="J62" s="58">
        <v>4108.3</v>
      </c>
      <c r="K62" s="58">
        <v>7047.7</v>
      </c>
      <c r="L62" s="58">
        <v>5427.6</v>
      </c>
      <c r="M62" s="58"/>
      <c r="N62" s="58"/>
      <c r="O62" s="58"/>
      <c r="P62" s="58"/>
      <c r="Q62" s="58"/>
      <c r="R62" s="58"/>
      <c r="S62" s="58"/>
      <c r="T62" s="42">
        <f t="shared" si="0"/>
        <v>24499.4</v>
      </c>
      <c r="U62" s="3"/>
      <c r="V62" s="3" t="s">
        <v>584</v>
      </c>
    </row>
    <row r="63" spans="1:22" ht="90" customHeight="1">
      <c r="A63" s="3" t="s">
        <v>580</v>
      </c>
      <c r="B63" s="41" t="s">
        <v>130</v>
      </c>
      <c r="C63" s="4" t="s">
        <v>468</v>
      </c>
      <c r="D63" s="3" t="s">
        <v>104</v>
      </c>
      <c r="E63" s="6">
        <v>43376</v>
      </c>
      <c r="F63" s="3"/>
      <c r="G63" s="3"/>
      <c r="H63" s="58">
        <v>2620.8</v>
      </c>
      <c r="I63" s="58">
        <v>2184</v>
      </c>
      <c r="J63" s="58">
        <v>1747.2</v>
      </c>
      <c r="K63" s="58">
        <v>3057.6</v>
      </c>
      <c r="L63" s="58">
        <v>1747.2</v>
      </c>
      <c r="M63" s="58"/>
      <c r="N63" s="58"/>
      <c r="O63" s="58"/>
      <c r="P63" s="58"/>
      <c r="Q63" s="58"/>
      <c r="R63" s="58"/>
      <c r="S63" s="58"/>
      <c r="T63" s="42">
        <f t="shared" si="0"/>
        <v>11356.800000000001</v>
      </c>
      <c r="U63" s="3"/>
      <c r="V63" s="3" t="s">
        <v>584</v>
      </c>
    </row>
    <row r="64" spans="1:22" ht="90" customHeight="1">
      <c r="A64" s="3" t="s">
        <v>581</v>
      </c>
      <c r="B64" s="41" t="s">
        <v>130</v>
      </c>
      <c r="C64" s="4" t="s">
        <v>70</v>
      </c>
      <c r="D64" s="3" t="s">
        <v>71</v>
      </c>
      <c r="E64" s="6">
        <v>41426</v>
      </c>
      <c r="F64" s="43" t="s">
        <v>585</v>
      </c>
      <c r="G64" s="6">
        <v>44582</v>
      </c>
      <c r="H64" s="58">
        <v>8533.3</v>
      </c>
      <c r="I64" s="58">
        <v>8449.7</v>
      </c>
      <c r="J64" s="58">
        <v>10402.4</v>
      </c>
      <c r="K64" s="58">
        <v>11519.1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42">
        <f t="shared" si="0"/>
        <v>38904.5</v>
      </c>
      <c r="U64" s="43" t="s">
        <v>586</v>
      </c>
      <c r="V64" s="3" t="s">
        <v>584</v>
      </c>
    </row>
    <row r="65" spans="1:22" ht="90" customHeight="1">
      <c r="A65" s="3" t="s">
        <v>580</v>
      </c>
      <c r="B65" s="41" t="s">
        <v>130</v>
      </c>
      <c r="C65" s="4" t="s">
        <v>512</v>
      </c>
      <c r="D65" s="3" t="s">
        <v>75</v>
      </c>
      <c r="E65" s="6">
        <v>41883</v>
      </c>
      <c r="F65" s="3"/>
      <c r="G65" s="3"/>
      <c r="H65" s="58">
        <v>5059.6</v>
      </c>
      <c r="I65" s="58">
        <v>5969.6</v>
      </c>
      <c r="J65" s="58">
        <v>5824</v>
      </c>
      <c r="K65" s="58">
        <v>5860.4</v>
      </c>
      <c r="L65" s="58">
        <v>5969.6</v>
      </c>
      <c r="M65" s="58"/>
      <c r="N65" s="58"/>
      <c r="O65" s="58"/>
      <c r="P65" s="58"/>
      <c r="Q65" s="58"/>
      <c r="R65" s="58"/>
      <c r="S65" s="58"/>
      <c r="T65" s="42">
        <f t="shared" si="0"/>
        <v>28683.199999999997</v>
      </c>
      <c r="U65" s="3"/>
      <c r="V65" s="3" t="s">
        <v>584</v>
      </c>
    </row>
    <row r="66" spans="1:22" ht="90" customHeight="1">
      <c r="A66" s="3" t="s">
        <v>580</v>
      </c>
      <c r="B66" s="41" t="s">
        <v>130</v>
      </c>
      <c r="C66" s="4" t="s">
        <v>469</v>
      </c>
      <c r="D66" s="3" t="s">
        <v>112</v>
      </c>
      <c r="E66" s="6">
        <v>43497</v>
      </c>
      <c r="F66" s="3"/>
      <c r="G66" s="3"/>
      <c r="H66" s="58">
        <v>0</v>
      </c>
      <c r="I66" s="58">
        <v>1528.8</v>
      </c>
      <c r="J66" s="58">
        <v>3057.6</v>
      </c>
      <c r="K66" s="58">
        <v>4586.4</v>
      </c>
      <c r="L66" s="58">
        <v>3822</v>
      </c>
      <c r="M66" s="58"/>
      <c r="N66" s="58"/>
      <c r="O66" s="58"/>
      <c r="P66" s="58"/>
      <c r="Q66" s="58"/>
      <c r="R66" s="58"/>
      <c r="S66" s="58"/>
      <c r="T66" s="42">
        <f t="shared" si="0"/>
        <v>12994.8</v>
      </c>
      <c r="U66" s="3"/>
      <c r="V66" s="3" t="s">
        <v>584</v>
      </c>
    </row>
    <row r="67" spans="1:22" ht="90" customHeight="1">
      <c r="A67" s="3" t="s">
        <v>580</v>
      </c>
      <c r="B67" s="41" t="s">
        <v>130</v>
      </c>
      <c r="C67" s="4" t="s">
        <v>470</v>
      </c>
      <c r="D67" s="3" t="s">
        <v>123</v>
      </c>
      <c r="E67" s="6">
        <v>43637</v>
      </c>
      <c r="F67" s="3"/>
      <c r="G67" s="3"/>
      <c r="H67" s="58">
        <v>4467.2</v>
      </c>
      <c r="I67" s="58">
        <v>7088</v>
      </c>
      <c r="J67" s="58">
        <v>7088</v>
      </c>
      <c r="K67" s="58">
        <v>7961.6</v>
      </c>
      <c r="L67" s="58">
        <v>6676</v>
      </c>
      <c r="M67" s="58"/>
      <c r="N67" s="58"/>
      <c r="O67" s="58"/>
      <c r="P67" s="58"/>
      <c r="Q67" s="58"/>
      <c r="R67" s="58"/>
      <c r="S67" s="58"/>
      <c r="T67" s="42">
        <f t="shared" si="0"/>
        <v>33280.8</v>
      </c>
      <c r="U67" s="3"/>
      <c r="V67" s="3" t="s">
        <v>584</v>
      </c>
    </row>
    <row r="68" spans="1:22" ht="90" customHeight="1">
      <c r="A68" s="3" t="s">
        <v>580</v>
      </c>
      <c r="B68" s="41" t="s">
        <v>130</v>
      </c>
      <c r="C68" s="4" t="s">
        <v>471</v>
      </c>
      <c r="D68" s="3" t="s">
        <v>106</v>
      </c>
      <c r="E68" s="6">
        <v>43374</v>
      </c>
      <c r="F68" s="3"/>
      <c r="G68" s="3"/>
      <c r="H68" s="58">
        <v>3782</v>
      </c>
      <c r="I68" s="58">
        <v>3025.6</v>
      </c>
      <c r="J68" s="58">
        <v>3025.6</v>
      </c>
      <c r="K68" s="58">
        <v>3782</v>
      </c>
      <c r="L68" s="58">
        <v>2269.2</v>
      </c>
      <c r="M68" s="58"/>
      <c r="N68" s="58"/>
      <c r="O68" s="58"/>
      <c r="P68" s="58"/>
      <c r="Q68" s="58"/>
      <c r="R68" s="58"/>
      <c r="S68" s="58"/>
      <c r="T68" s="42">
        <f t="shared" si="0"/>
        <v>15884.400000000001</v>
      </c>
      <c r="U68" s="3"/>
      <c r="V68" s="3" t="s">
        <v>584</v>
      </c>
    </row>
    <row r="69" spans="1:22" ht="90" customHeight="1">
      <c r="A69" s="3" t="s">
        <v>580</v>
      </c>
      <c r="B69" s="41" t="s">
        <v>130</v>
      </c>
      <c r="C69" s="4" t="s">
        <v>67</v>
      </c>
      <c r="D69" s="3" t="s">
        <v>68</v>
      </c>
      <c r="E69" s="6">
        <v>41426</v>
      </c>
      <c r="F69" s="3"/>
      <c r="G69" s="3"/>
      <c r="H69" s="58">
        <v>1474.2</v>
      </c>
      <c r="I69" s="58">
        <v>4258.8</v>
      </c>
      <c r="J69" s="58">
        <v>6006</v>
      </c>
      <c r="K69" s="58">
        <v>3057.6</v>
      </c>
      <c r="L69" s="58">
        <v>2620.8</v>
      </c>
      <c r="M69" s="58"/>
      <c r="N69" s="58"/>
      <c r="O69" s="58"/>
      <c r="P69" s="58"/>
      <c r="Q69" s="58"/>
      <c r="R69" s="58"/>
      <c r="S69" s="58"/>
      <c r="T69" s="42">
        <f t="shared" si="0"/>
        <v>17417.4</v>
      </c>
      <c r="U69" s="3"/>
      <c r="V69" s="3" t="s">
        <v>584</v>
      </c>
    </row>
    <row r="70" spans="1:22" ht="90" customHeight="1">
      <c r="A70" s="3" t="s">
        <v>581</v>
      </c>
      <c r="B70" s="41" t="s">
        <v>130</v>
      </c>
      <c r="C70" s="4" t="s">
        <v>90</v>
      </c>
      <c r="D70" s="3" t="s">
        <v>91</v>
      </c>
      <c r="E70" s="6">
        <v>43132</v>
      </c>
      <c r="F70" s="43" t="s">
        <v>582</v>
      </c>
      <c r="G70" s="6">
        <v>44217</v>
      </c>
      <c r="H70" s="58">
        <v>1474.2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42">
        <f>SUM(H70:S70)</f>
        <v>1474.2</v>
      </c>
      <c r="U70" s="37" t="s">
        <v>583</v>
      </c>
      <c r="V70" s="3" t="s">
        <v>584</v>
      </c>
    </row>
    <row r="71" spans="1:22" ht="90" customHeight="1">
      <c r="A71" s="3" t="s">
        <v>580</v>
      </c>
      <c r="B71" s="41" t="s">
        <v>130</v>
      </c>
      <c r="C71" s="4" t="s">
        <v>59</v>
      </c>
      <c r="D71" s="3" t="s">
        <v>60</v>
      </c>
      <c r="E71" s="6">
        <v>40316</v>
      </c>
      <c r="F71" s="3"/>
      <c r="G71" s="3"/>
      <c r="H71" s="58">
        <v>7371</v>
      </c>
      <c r="I71" s="58">
        <v>5896.8</v>
      </c>
      <c r="J71" s="58">
        <v>5896.8</v>
      </c>
      <c r="K71" s="58">
        <v>7371</v>
      </c>
      <c r="L71" s="58">
        <v>5405.4</v>
      </c>
      <c r="M71" s="58"/>
      <c r="N71" s="58"/>
      <c r="O71" s="58"/>
      <c r="P71" s="58"/>
      <c r="Q71" s="58"/>
      <c r="R71" s="58"/>
      <c r="S71" s="58"/>
      <c r="T71" s="42">
        <f t="shared" si="0"/>
        <v>31941</v>
      </c>
      <c r="U71" s="3"/>
      <c r="V71" s="3" t="s">
        <v>584</v>
      </c>
    </row>
    <row r="72" spans="1:22" ht="90" customHeight="1">
      <c r="A72" s="3" t="s">
        <v>580</v>
      </c>
      <c r="B72" s="41" t="s">
        <v>165</v>
      </c>
      <c r="C72" s="4" t="s">
        <v>480</v>
      </c>
      <c r="D72" s="41" t="s">
        <v>479</v>
      </c>
      <c r="E72" s="6">
        <v>40400</v>
      </c>
      <c r="F72" s="3"/>
      <c r="G72" s="3"/>
      <c r="H72" s="59">
        <v>800</v>
      </c>
      <c r="I72" s="59">
        <v>800</v>
      </c>
      <c r="J72" s="59">
        <v>800</v>
      </c>
      <c r="K72" s="59">
        <v>800</v>
      </c>
      <c r="L72" s="59">
        <v>800</v>
      </c>
      <c r="M72" s="59"/>
      <c r="N72" s="59"/>
      <c r="O72" s="59"/>
      <c r="P72" s="59"/>
      <c r="Q72" s="59"/>
      <c r="R72" s="59"/>
      <c r="S72" s="59"/>
      <c r="T72" s="42">
        <f t="shared" si="0"/>
        <v>4000</v>
      </c>
      <c r="U72" s="43" t="s">
        <v>592</v>
      </c>
      <c r="V72" s="3" t="s">
        <v>584</v>
      </c>
    </row>
    <row r="73" spans="1:22" ht="90" customHeight="1">
      <c r="A73" s="3" t="s">
        <v>580</v>
      </c>
      <c r="B73" s="41" t="s">
        <v>135</v>
      </c>
      <c r="C73" s="4" t="s">
        <v>133</v>
      </c>
      <c r="D73" s="41" t="s">
        <v>1</v>
      </c>
      <c r="E73" s="6">
        <v>40909</v>
      </c>
      <c r="F73" s="3"/>
      <c r="G73" s="3"/>
      <c r="H73" s="59">
        <v>450</v>
      </c>
      <c r="I73" s="59">
        <v>450</v>
      </c>
      <c r="J73" s="59">
        <v>450</v>
      </c>
      <c r="K73" s="59">
        <v>450</v>
      </c>
      <c r="L73" s="59">
        <v>450</v>
      </c>
      <c r="M73" s="59"/>
      <c r="N73" s="59"/>
      <c r="O73" s="59"/>
      <c r="P73" s="59"/>
      <c r="Q73" s="59"/>
      <c r="R73" s="59"/>
      <c r="S73" s="59"/>
      <c r="T73" s="42">
        <f t="shared" si="0"/>
        <v>2250</v>
      </c>
      <c r="U73" s="43" t="s">
        <v>593</v>
      </c>
      <c r="V73" s="3" t="s">
        <v>584</v>
      </c>
    </row>
    <row r="74" spans="1:22" ht="90" customHeight="1">
      <c r="A74" s="3" t="s">
        <v>580</v>
      </c>
      <c r="B74" s="41" t="s">
        <v>135</v>
      </c>
      <c r="C74" s="4" t="s">
        <v>133</v>
      </c>
      <c r="D74" s="41" t="s">
        <v>1</v>
      </c>
      <c r="E74" s="6">
        <v>38574</v>
      </c>
      <c r="F74" s="3"/>
      <c r="G74" s="3"/>
      <c r="H74" s="59">
        <v>720</v>
      </c>
      <c r="I74" s="59">
        <v>720</v>
      </c>
      <c r="J74" s="59">
        <v>720</v>
      </c>
      <c r="K74" s="59">
        <v>720</v>
      </c>
      <c r="L74" s="59">
        <v>720</v>
      </c>
      <c r="M74" s="59"/>
      <c r="N74" s="59"/>
      <c r="O74" s="59"/>
      <c r="P74" s="59"/>
      <c r="Q74" s="59"/>
      <c r="R74" s="59"/>
      <c r="S74" s="59"/>
      <c r="T74" s="42">
        <f t="shared" si="0"/>
        <v>3600</v>
      </c>
      <c r="U74" s="43" t="s">
        <v>594</v>
      </c>
      <c r="V74" s="3" t="s">
        <v>584</v>
      </c>
    </row>
    <row r="75" spans="1:22" ht="90" customHeight="1">
      <c r="A75" s="3" t="s">
        <v>580</v>
      </c>
      <c r="B75" s="41" t="s">
        <v>188</v>
      </c>
      <c r="C75" s="4" t="s">
        <v>550</v>
      </c>
      <c r="D75" s="41" t="s">
        <v>35</v>
      </c>
      <c r="E75" s="6">
        <v>40336</v>
      </c>
      <c r="F75" s="3"/>
      <c r="G75" s="3"/>
      <c r="H75" s="59">
        <v>330</v>
      </c>
      <c r="I75" s="59">
        <v>330</v>
      </c>
      <c r="J75" s="59">
        <v>330</v>
      </c>
      <c r="K75" s="59">
        <v>330</v>
      </c>
      <c r="L75" s="59">
        <v>330</v>
      </c>
      <c r="M75" s="59"/>
      <c r="N75" s="59"/>
      <c r="O75" s="59"/>
      <c r="P75" s="59"/>
      <c r="Q75" s="59"/>
      <c r="R75" s="59"/>
      <c r="S75" s="59"/>
      <c r="T75" s="42">
        <f aca="true" t="shared" si="1" ref="T75:T119">SUM(H75:S75)</f>
        <v>1650</v>
      </c>
      <c r="U75" s="43" t="s">
        <v>595</v>
      </c>
      <c r="V75" s="3" t="s">
        <v>584</v>
      </c>
    </row>
    <row r="76" spans="1:22" ht="90" customHeight="1">
      <c r="A76" s="3" t="s">
        <v>580</v>
      </c>
      <c r="B76" s="41" t="s">
        <v>186</v>
      </c>
      <c r="C76" s="4" t="s">
        <v>33</v>
      </c>
      <c r="D76" s="41" t="s">
        <v>34</v>
      </c>
      <c r="E76" s="6">
        <v>43486</v>
      </c>
      <c r="F76" s="3"/>
      <c r="G76" s="3"/>
      <c r="H76" s="59">
        <v>2120</v>
      </c>
      <c r="I76" s="59">
        <v>2120</v>
      </c>
      <c r="J76" s="59">
        <v>2120</v>
      </c>
      <c r="K76" s="59">
        <v>2120</v>
      </c>
      <c r="L76" s="59">
        <v>2120</v>
      </c>
      <c r="M76" s="59"/>
      <c r="N76" s="59"/>
      <c r="O76" s="59"/>
      <c r="P76" s="59"/>
      <c r="Q76" s="59"/>
      <c r="R76" s="59"/>
      <c r="S76" s="59"/>
      <c r="T76" s="42">
        <f t="shared" si="1"/>
        <v>10600</v>
      </c>
      <c r="U76" s="43" t="s">
        <v>596</v>
      </c>
      <c r="V76" s="3" t="s">
        <v>584</v>
      </c>
    </row>
    <row r="77" spans="1:22" ht="90" customHeight="1">
      <c r="A77" s="3" t="s">
        <v>580</v>
      </c>
      <c r="B77" s="41" t="s">
        <v>144</v>
      </c>
      <c r="C77" s="4" t="s">
        <v>503</v>
      </c>
      <c r="D77" s="41" t="s">
        <v>502</v>
      </c>
      <c r="E77" s="6" t="s">
        <v>134</v>
      </c>
      <c r="F77" s="3"/>
      <c r="G77" s="3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42">
        <f t="shared" si="1"/>
        <v>0</v>
      </c>
      <c r="U77" s="43" t="s">
        <v>597</v>
      </c>
      <c r="V77" s="3" t="s">
        <v>584</v>
      </c>
    </row>
    <row r="78" spans="1:22" ht="90" customHeight="1">
      <c r="A78" s="3" t="s">
        <v>580</v>
      </c>
      <c r="B78" s="41" t="s">
        <v>184</v>
      </c>
      <c r="C78" s="4" t="s">
        <v>31</v>
      </c>
      <c r="D78" s="41" t="s">
        <v>32</v>
      </c>
      <c r="E78" s="6">
        <v>42795</v>
      </c>
      <c r="F78" s="3"/>
      <c r="G78" s="3"/>
      <c r="H78" s="59">
        <v>533.7</v>
      </c>
      <c r="I78" s="59">
        <v>533.7</v>
      </c>
      <c r="J78" s="59">
        <v>533.7</v>
      </c>
      <c r="K78" s="59">
        <v>533.7</v>
      </c>
      <c r="L78" s="59">
        <v>533.7</v>
      </c>
      <c r="M78" s="59"/>
      <c r="N78" s="59"/>
      <c r="O78" s="59"/>
      <c r="P78" s="59"/>
      <c r="Q78" s="59"/>
      <c r="R78" s="59"/>
      <c r="S78" s="59"/>
      <c r="T78" s="42">
        <f t="shared" si="1"/>
        <v>2668.5</v>
      </c>
      <c r="U78" s="43" t="s">
        <v>598</v>
      </c>
      <c r="V78" s="3" t="s">
        <v>584</v>
      </c>
    </row>
    <row r="79" spans="1:22" ht="90" customHeight="1">
      <c r="A79" s="3" t="s">
        <v>580</v>
      </c>
      <c r="B79" s="41" t="s">
        <v>212</v>
      </c>
      <c r="C79" s="4" t="s">
        <v>498</v>
      </c>
      <c r="D79" s="41" t="s">
        <v>494</v>
      </c>
      <c r="E79" s="6">
        <v>43649</v>
      </c>
      <c r="F79" s="3"/>
      <c r="G79" s="3"/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42">
        <f t="shared" si="1"/>
        <v>0</v>
      </c>
      <c r="U79" s="3" t="s">
        <v>599</v>
      </c>
      <c r="V79" s="3" t="s">
        <v>584</v>
      </c>
    </row>
    <row r="80" spans="1:22" ht="90" customHeight="1">
      <c r="A80" s="3" t="s">
        <v>580</v>
      </c>
      <c r="B80" s="41" t="s">
        <v>177</v>
      </c>
      <c r="C80" s="4" t="s">
        <v>24</v>
      </c>
      <c r="D80" s="41" t="s">
        <v>25</v>
      </c>
      <c r="E80" s="6">
        <v>40059</v>
      </c>
      <c r="F80" s="3"/>
      <c r="G80" s="3"/>
      <c r="H80" s="59">
        <v>176.7</v>
      </c>
      <c r="I80" s="59">
        <v>176.7</v>
      </c>
      <c r="J80" s="59">
        <v>530.1</v>
      </c>
      <c r="K80" s="59">
        <v>883.5</v>
      </c>
      <c r="L80" s="59">
        <v>883.5</v>
      </c>
      <c r="M80" s="59"/>
      <c r="N80" s="59"/>
      <c r="O80" s="59"/>
      <c r="P80" s="59"/>
      <c r="Q80" s="59"/>
      <c r="R80" s="59"/>
      <c r="S80" s="59"/>
      <c r="T80" s="42">
        <f t="shared" si="1"/>
        <v>2650.5</v>
      </c>
      <c r="U80" s="60" t="s">
        <v>600</v>
      </c>
      <c r="V80" s="3" t="s">
        <v>584</v>
      </c>
    </row>
    <row r="81" spans="1:22" ht="90" customHeight="1">
      <c r="A81" s="3" t="s">
        <v>580</v>
      </c>
      <c r="B81" s="41" t="s">
        <v>162</v>
      </c>
      <c r="C81" s="4" t="s">
        <v>476</v>
      </c>
      <c r="D81" s="41" t="s">
        <v>11</v>
      </c>
      <c r="E81" s="6" t="s">
        <v>134</v>
      </c>
      <c r="F81" s="3"/>
      <c r="G81" s="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42">
        <f t="shared" si="1"/>
        <v>0</v>
      </c>
      <c r="U81" s="3"/>
      <c r="V81" s="3" t="s">
        <v>584</v>
      </c>
    </row>
    <row r="82" spans="1:22" ht="90" customHeight="1">
      <c r="A82" s="3" t="s">
        <v>580</v>
      </c>
      <c r="B82" s="41" t="s">
        <v>191</v>
      </c>
      <c r="C82" s="4" t="s">
        <v>477</v>
      </c>
      <c r="D82" s="41" t="s">
        <v>38</v>
      </c>
      <c r="E82" s="6">
        <v>39623</v>
      </c>
      <c r="F82" s="3"/>
      <c r="G82" s="3"/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/>
      <c r="N82" s="59"/>
      <c r="O82" s="59"/>
      <c r="P82" s="59"/>
      <c r="Q82" s="59"/>
      <c r="R82" s="59"/>
      <c r="S82" s="59"/>
      <c r="T82" s="42">
        <f t="shared" si="1"/>
        <v>0</v>
      </c>
      <c r="U82" s="60" t="s">
        <v>601</v>
      </c>
      <c r="V82" s="3" t="s">
        <v>584</v>
      </c>
    </row>
    <row r="83" spans="1:22" ht="90" customHeight="1">
      <c r="A83" s="3" t="s">
        <v>580</v>
      </c>
      <c r="B83" s="41" t="s">
        <v>195</v>
      </c>
      <c r="C83" s="4" t="s">
        <v>39</v>
      </c>
      <c r="D83" s="41" t="s">
        <v>40</v>
      </c>
      <c r="E83" s="6">
        <v>40002</v>
      </c>
      <c r="F83" s="3"/>
      <c r="G83" s="3"/>
      <c r="H83" s="59">
        <v>0</v>
      </c>
      <c r="I83" s="59">
        <v>0</v>
      </c>
      <c r="J83" s="59">
        <v>0</v>
      </c>
      <c r="K83" s="59">
        <v>0</v>
      </c>
      <c r="L83" s="59">
        <v>68.6</v>
      </c>
      <c r="M83" s="59"/>
      <c r="N83" s="59"/>
      <c r="O83" s="59"/>
      <c r="P83" s="59"/>
      <c r="Q83" s="59"/>
      <c r="R83" s="59"/>
      <c r="S83" s="59"/>
      <c r="T83" s="42">
        <f t="shared" si="1"/>
        <v>68.6</v>
      </c>
      <c r="U83" s="60" t="s">
        <v>602</v>
      </c>
      <c r="V83" s="3" t="s">
        <v>584</v>
      </c>
    </row>
    <row r="84" spans="1:22" ht="90" customHeight="1">
      <c r="A84" s="3" t="s">
        <v>580</v>
      </c>
      <c r="B84" s="41" t="s">
        <v>153</v>
      </c>
      <c r="C84" s="4" t="s">
        <v>530</v>
      </c>
      <c r="D84" s="41" t="s">
        <v>531</v>
      </c>
      <c r="E84" s="6">
        <v>44228</v>
      </c>
      <c r="F84" s="3"/>
      <c r="G84" s="3"/>
      <c r="H84" s="59">
        <v>0</v>
      </c>
      <c r="I84" s="59">
        <v>2800</v>
      </c>
      <c r="J84" s="59">
        <v>2800</v>
      </c>
      <c r="K84" s="59">
        <v>2800</v>
      </c>
      <c r="L84" s="59">
        <v>2800</v>
      </c>
      <c r="M84" s="59"/>
      <c r="N84" s="59"/>
      <c r="O84" s="59"/>
      <c r="P84" s="59"/>
      <c r="Q84" s="59"/>
      <c r="R84" s="59"/>
      <c r="S84" s="59"/>
      <c r="T84" s="42">
        <f t="shared" si="1"/>
        <v>11200</v>
      </c>
      <c r="U84" s="43" t="s">
        <v>603</v>
      </c>
      <c r="V84" s="3" t="s">
        <v>584</v>
      </c>
    </row>
    <row r="85" spans="1:22" ht="90" customHeight="1">
      <c r="A85" s="3" t="s">
        <v>580</v>
      </c>
      <c r="B85" s="41" t="s">
        <v>179</v>
      </c>
      <c r="C85" s="4" t="s">
        <v>456</v>
      </c>
      <c r="D85" s="41" t="s">
        <v>29</v>
      </c>
      <c r="E85" s="6">
        <v>41579</v>
      </c>
      <c r="F85" s="3"/>
      <c r="G85" s="3"/>
      <c r="H85" s="59">
        <v>2200</v>
      </c>
      <c r="I85" s="59">
        <v>2560</v>
      </c>
      <c r="J85" s="59">
        <v>2560</v>
      </c>
      <c r="K85" s="59">
        <v>2560</v>
      </c>
      <c r="L85" s="59">
        <v>2560</v>
      </c>
      <c r="M85" s="59"/>
      <c r="N85" s="59"/>
      <c r="O85" s="59"/>
      <c r="P85" s="59"/>
      <c r="Q85" s="59"/>
      <c r="R85" s="59"/>
      <c r="S85" s="59"/>
      <c r="T85" s="42">
        <f t="shared" si="1"/>
        <v>12440</v>
      </c>
      <c r="U85" s="43" t="s">
        <v>604</v>
      </c>
      <c r="V85" s="3" t="s">
        <v>584</v>
      </c>
    </row>
    <row r="86" spans="1:22" ht="90" customHeight="1">
      <c r="A86" s="3" t="s">
        <v>580</v>
      </c>
      <c r="B86" s="41" t="s">
        <v>486</v>
      </c>
      <c r="C86" s="4" t="s">
        <v>457</v>
      </c>
      <c r="D86" s="41" t="s">
        <v>16</v>
      </c>
      <c r="E86" s="6">
        <v>42795</v>
      </c>
      <c r="F86" s="3"/>
      <c r="G86" s="3"/>
      <c r="H86" s="59">
        <v>1495.16</v>
      </c>
      <c r="I86" s="59">
        <v>1495.16</v>
      </c>
      <c r="J86" s="59">
        <v>1495.16</v>
      </c>
      <c r="K86" s="59">
        <v>1495.16</v>
      </c>
      <c r="L86" s="59">
        <v>1495.16</v>
      </c>
      <c r="M86" s="59"/>
      <c r="N86" s="59"/>
      <c r="O86" s="59"/>
      <c r="P86" s="59"/>
      <c r="Q86" s="59"/>
      <c r="R86" s="59"/>
      <c r="S86" s="59"/>
      <c r="T86" s="42">
        <f t="shared" si="1"/>
        <v>7475.8</v>
      </c>
      <c r="U86" s="43" t="s">
        <v>605</v>
      </c>
      <c r="V86" s="3" t="s">
        <v>584</v>
      </c>
    </row>
    <row r="87" spans="1:22" ht="90" customHeight="1">
      <c r="A87" s="3" t="s">
        <v>580</v>
      </c>
      <c r="B87" s="41" t="s">
        <v>518</v>
      </c>
      <c r="C87" s="4" t="s">
        <v>519</v>
      </c>
      <c r="D87" s="41" t="s">
        <v>520</v>
      </c>
      <c r="E87" s="6"/>
      <c r="F87" s="3"/>
      <c r="G87" s="3"/>
      <c r="H87" s="59">
        <v>0</v>
      </c>
      <c r="I87" s="59">
        <v>14100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42">
        <f t="shared" si="1"/>
        <v>14100</v>
      </c>
      <c r="U87" s="43" t="s">
        <v>606</v>
      </c>
      <c r="V87" s="3" t="s">
        <v>584</v>
      </c>
    </row>
    <row r="88" spans="1:22" ht="90" customHeight="1">
      <c r="A88" s="3" t="s">
        <v>580</v>
      </c>
      <c r="B88" s="41" t="s">
        <v>139</v>
      </c>
      <c r="C88" s="4" t="s">
        <v>474</v>
      </c>
      <c r="D88" s="41" t="s">
        <v>473</v>
      </c>
      <c r="E88" s="6">
        <v>42993</v>
      </c>
      <c r="F88" s="3"/>
      <c r="G88" s="3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42">
        <f t="shared" si="1"/>
        <v>0</v>
      </c>
      <c r="U88" s="3"/>
      <c r="V88" s="3" t="s">
        <v>584</v>
      </c>
    </row>
    <row r="89" spans="1:22" ht="90" customHeight="1">
      <c r="A89" s="3" t="s">
        <v>580</v>
      </c>
      <c r="B89" s="41" t="s">
        <v>139</v>
      </c>
      <c r="C89" s="4" t="s">
        <v>474</v>
      </c>
      <c r="D89" s="41" t="s">
        <v>473</v>
      </c>
      <c r="E89" s="6">
        <v>40982</v>
      </c>
      <c r="F89" s="3"/>
      <c r="G89" s="3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42">
        <f t="shared" si="1"/>
        <v>0</v>
      </c>
      <c r="U89" s="3"/>
      <c r="V89" s="3" t="s">
        <v>584</v>
      </c>
    </row>
    <row r="90" spans="1:22" ht="90" customHeight="1">
      <c r="A90" s="3" t="s">
        <v>580</v>
      </c>
      <c r="B90" s="41" t="s">
        <v>182</v>
      </c>
      <c r="C90" s="4" t="s">
        <v>458</v>
      </c>
      <c r="D90" s="41" t="s">
        <v>30</v>
      </c>
      <c r="E90" s="6">
        <v>41852</v>
      </c>
      <c r="F90" s="3"/>
      <c r="G90" s="3"/>
      <c r="H90" s="59">
        <v>1200</v>
      </c>
      <c r="I90" s="59">
        <v>1200</v>
      </c>
      <c r="J90" s="59">
        <v>1200</v>
      </c>
      <c r="K90" s="59">
        <v>1200</v>
      </c>
      <c r="L90" s="59">
        <v>1200</v>
      </c>
      <c r="M90" s="59"/>
      <c r="N90" s="59"/>
      <c r="O90" s="59"/>
      <c r="P90" s="59"/>
      <c r="Q90" s="59"/>
      <c r="R90" s="59"/>
      <c r="S90" s="59"/>
      <c r="T90" s="42">
        <f t="shared" si="1"/>
        <v>6000</v>
      </c>
      <c r="U90" s="43" t="s">
        <v>607</v>
      </c>
      <c r="V90" s="3" t="s">
        <v>584</v>
      </c>
    </row>
    <row r="91" spans="1:22" ht="90" customHeight="1">
      <c r="A91" s="3" t="s">
        <v>580</v>
      </c>
      <c r="B91" s="41" t="s">
        <v>196</v>
      </c>
      <c r="C91" s="4" t="s">
        <v>41</v>
      </c>
      <c r="D91" s="41" t="s">
        <v>42</v>
      </c>
      <c r="E91" s="6">
        <v>40519</v>
      </c>
      <c r="F91" s="3"/>
      <c r="G91" s="3"/>
      <c r="H91" s="59">
        <v>0</v>
      </c>
      <c r="I91" s="59">
        <v>255</v>
      </c>
      <c r="J91" s="59">
        <v>0</v>
      </c>
      <c r="K91" s="59">
        <v>0</v>
      </c>
      <c r="L91" s="59">
        <v>0</v>
      </c>
      <c r="M91" s="59">
        <v>180</v>
      </c>
      <c r="N91" s="59"/>
      <c r="O91" s="59"/>
      <c r="P91" s="59"/>
      <c r="Q91" s="59"/>
      <c r="R91" s="59"/>
      <c r="S91" s="59"/>
      <c r="T91" s="42">
        <f t="shared" si="1"/>
        <v>435</v>
      </c>
      <c r="U91" s="60" t="s">
        <v>597</v>
      </c>
      <c r="V91" s="3" t="s">
        <v>584</v>
      </c>
    </row>
    <row r="92" spans="1:22" ht="90" customHeight="1">
      <c r="A92" s="3" t="s">
        <v>580</v>
      </c>
      <c r="B92" s="41" t="s">
        <v>245</v>
      </c>
      <c r="C92" s="4" t="s">
        <v>246</v>
      </c>
      <c r="D92" s="41" t="s">
        <v>247</v>
      </c>
      <c r="E92" s="6">
        <v>43860</v>
      </c>
      <c r="F92" s="3"/>
      <c r="G92" s="3"/>
      <c r="H92" s="59">
        <f>3792+199.44</f>
        <v>3991.44</v>
      </c>
      <c r="I92" s="59">
        <v>4336</v>
      </c>
      <c r="J92" s="59">
        <v>4336</v>
      </c>
      <c r="K92" s="59">
        <v>4336</v>
      </c>
      <c r="L92" s="59">
        <v>4336</v>
      </c>
      <c r="M92" s="59">
        <v>4336</v>
      </c>
      <c r="N92" s="59"/>
      <c r="O92" s="59"/>
      <c r="P92" s="59"/>
      <c r="Q92" s="59"/>
      <c r="R92" s="59"/>
      <c r="S92" s="59"/>
      <c r="T92" s="42">
        <f t="shared" si="1"/>
        <v>25671.440000000002</v>
      </c>
      <c r="U92" s="43" t="s">
        <v>608</v>
      </c>
      <c r="V92" s="3" t="s">
        <v>584</v>
      </c>
    </row>
    <row r="93" spans="1:22" ht="90" customHeight="1">
      <c r="A93" s="3" t="s">
        <v>580</v>
      </c>
      <c r="B93" s="41" t="s">
        <v>157</v>
      </c>
      <c r="C93" s="4" t="s">
        <v>9</v>
      </c>
      <c r="D93" s="41" t="s">
        <v>10</v>
      </c>
      <c r="E93" s="6">
        <v>42055</v>
      </c>
      <c r="F93" s="3"/>
      <c r="G93" s="3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42">
        <f t="shared" si="1"/>
        <v>0</v>
      </c>
      <c r="U93" s="3"/>
      <c r="V93" s="3" t="s">
        <v>584</v>
      </c>
    </row>
    <row r="94" spans="1:22" ht="90" customHeight="1">
      <c r="A94" s="3" t="s">
        <v>580</v>
      </c>
      <c r="B94" s="41" t="s">
        <v>156</v>
      </c>
      <c r="C94" s="4" t="s">
        <v>7</v>
      </c>
      <c r="D94" s="41" t="s">
        <v>8</v>
      </c>
      <c r="E94" s="6">
        <v>42055</v>
      </c>
      <c r="F94" s="3"/>
      <c r="G94" s="3"/>
      <c r="H94" s="59">
        <v>19734.75</v>
      </c>
      <c r="I94" s="59">
        <v>21708.23</v>
      </c>
      <c r="J94" s="59">
        <f>4545.97+20721.5+2272.98</f>
        <v>27540.45</v>
      </c>
      <c r="K94" s="59"/>
      <c r="L94" s="59"/>
      <c r="M94" s="59"/>
      <c r="N94" s="59"/>
      <c r="O94" s="59"/>
      <c r="P94" s="59"/>
      <c r="Q94" s="59"/>
      <c r="R94" s="59"/>
      <c r="S94" s="59"/>
      <c r="T94" s="42">
        <f t="shared" si="1"/>
        <v>68983.43</v>
      </c>
      <c r="U94" s="3"/>
      <c r="V94" s="3" t="s">
        <v>584</v>
      </c>
    </row>
    <row r="95" spans="1:22" ht="90" customHeight="1">
      <c r="A95" s="3" t="s">
        <v>580</v>
      </c>
      <c r="B95" s="41" t="s">
        <v>212</v>
      </c>
      <c r="C95" s="4" t="s">
        <v>491</v>
      </c>
      <c r="D95" s="41" t="s">
        <v>492</v>
      </c>
      <c r="E95" s="6">
        <v>43642</v>
      </c>
      <c r="F95" s="3"/>
      <c r="G95" s="3"/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42">
        <f t="shared" si="1"/>
        <v>0</v>
      </c>
      <c r="U95" s="3" t="s">
        <v>599</v>
      </c>
      <c r="V95" s="3" t="s">
        <v>584</v>
      </c>
    </row>
    <row r="96" spans="1:22" ht="90" customHeight="1">
      <c r="A96" s="3" t="s">
        <v>580</v>
      </c>
      <c r="B96" s="41" t="s">
        <v>166</v>
      </c>
      <c r="C96" s="4" t="s">
        <v>17</v>
      </c>
      <c r="D96" s="41" t="s">
        <v>18</v>
      </c>
      <c r="E96" s="6">
        <v>43316</v>
      </c>
      <c r="F96" s="3"/>
      <c r="G96" s="3"/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42">
        <f t="shared" si="1"/>
        <v>0</v>
      </c>
      <c r="U96" s="3" t="s">
        <v>599</v>
      </c>
      <c r="V96" s="3" t="s">
        <v>584</v>
      </c>
    </row>
    <row r="97" spans="1:22" ht="90" customHeight="1">
      <c r="A97" s="3" t="s">
        <v>580</v>
      </c>
      <c r="B97" s="41" t="s">
        <v>140</v>
      </c>
      <c r="C97" s="4" t="s">
        <v>2</v>
      </c>
      <c r="D97" s="41" t="s">
        <v>472</v>
      </c>
      <c r="E97" s="6" t="s">
        <v>134</v>
      </c>
      <c r="F97" s="3"/>
      <c r="G97" s="3"/>
      <c r="H97" s="59">
        <v>2513.25</v>
      </c>
      <c r="I97" s="59">
        <v>2513.25</v>
      </c>
      <c r="J97" s="59">
        <v>2689.11</v>
      </c>
      <c r="K97" s="59">
        <v>2689.11</v>
      </c>
      <c r="L97" s="59">
        <f>2689.11+37.1</f>
        <v>2726.21</v>
      </c>
      <c r="M97" s="59"/>
      <c r="N97" s="59"/>
      <c r="O97" s="59"/>
      <c r="P97" s="59"/>
      <c r="Q97" s="59"/>
      <c r="R97" s="59"/>
      <c r="S97" s="59"/>
      <c r="T97" s="42">
        <f t="shared" si="1"/>
        <v>13130.93</v>
      </c>
      <c r="U97" s="3"/>
      <c r="V97" s="3" t="s">
        <v>584</v>
      </c>
    </row>
    <row r="98" spans="1:22" ht="90" customHeight="1">
      <c r="A98" s="3" t="s">
        <v>580</v>
      </c>
      <c r="B98" s="41" t="s">
        <v>168</v>
      </c>
      <c r="C98" s="4" t="s">
        <v>514</v>
      </c>
      <c r="D98" s="41" t="s">
        <v>515</v>
      </c>
      <c r="E98" s="6">
        <v>44117</v>
      </c>
      <c r="F98" s="3"/>
      <c r="G98" s="3"/>
      <c r="H98" s="59">
        <v>3311.95</v>
      </c>
      <c r="I98" s="59">
        <v>3311.95</v>
      </c>
      <c r="J98" s="59">
        <v>3311.95</v>
      </c>
      <c r="K98" s="59">
        <v>3311.95</v>
      </c>
      <c r="L98" s="59"/>
      <c r="M98" s="59"/>
      <c r="N98" s="59"/>
      <c r="O98" s="59"/>
      <c r="P98" s="59"/>
      <c r="Q98" s="59"/>
      <c r="R98" s="59"/>
      <c r="S98" s="59"/>
      <c r="T98" s="42">
        <f t="shared" si="1"/>
        <v>13247.8</v>
      </c>
      <c r="U98" s="3"/>
      <c r="V98" s="3" t="s">
        <v>584</v>
      </c>
    </row>
    <row r="99" spans="1:22" ht="90" customHeight="1">
      <c r="A99" s="3" t="s">
        <v>580</v>
      </c>
      <c r="B99" s="41" t="s">
        <v>170</v>
      </c>
      <c r="C99" s="4" t="s">
        <v>507</v>
      </c>
      <c r="D99" s="41" t="s">
        <v>508</v>
      </c>
      <c r="E99" s="6">
        <v>44136</v>
      </c>
      <c r="F99" s="3"/>
      <c r="G99" s="3"/>
      <c r="H99" s="59">
        <v>2310.7</v>
      </c>
      <c r="I99" s="59">
        <v>3380</v>
      </c>
      <c r="J99" s="59">
        <v>11249.2</v>
      </c>
      <c r="K99" s="59">
        <v>20263.8</v>
      </c>
      <c r="L99" s="59">
        <v>14692.5</v>
      </c>
      <c r="M99" s="59"/>
      <c r="N99" s="59"/>
      <c r="O99" s="59"/>
      <c r="P99" s="59"/>
      <c r="Q99" s="59"/>
      <c r="R99" s="59"/>
      <c r="S99" s="59"/>
      <c r="T99" s="42">
        <f t="shared" si="1"/>
        <v>51896.2</v>
      </c>
      <c r="U99" s="3"/>
      <c r="V99" s="3" t="s">
        <v>584</v>
      </c>
    </row>
    <row r="100" spans="1:22" ht="90" customHeight="1">
      <c r="A100" s="3" t="s">
        <v>580</v>
      </c>
      <c r="B100" s="41" t="s">
        <v>172</v>
      </c>
      <c r="C100" s="4" t="s">
        <v>21</v>
      </c>
      <c r="D100" s="41" t="s">
        <v>22</v>
      </c>
      <c r="E100" s="6">
        <v>43617</v>
      </c>
      <c r="F100" s="3"/>
      <c r="G100" s="3"/>
      <c r="H100" s="59">
        <v>787.17</v>
      </c>
      <c r="I100" s="59">
        <v>332.5</v>
      </c>
      <c r="J100" s="59">
        <v>326.23</v>
      </c>
      <c r="K100" s="59">
        <v>316.16</v>
      </c>
      <c r="L100" s="59">
        <v>368.41</v>
      </c>
      <c r="M100" s="59">
        <v>407.23</v>
      </c>
      <c r="N100" s="59"/>
      <c r="O100" s="59"/>
      <c r="P100" s="59"/>
      <c r="Q100" s="59"/>
      <c r="R100" s="59"/>
      <c r="S100" s="59"/>
      <c r="T100" s="42">
        <f t="shared" si="1"/>
        <v>2537.7000000000003</v>
      </c>
      <c r="U100" s="3"/>
      <c r="V100" s="3" t="s">
        <v>584</v>
      </c>
    </row>
    <row r="101" spans="1:22" ht="90" customHeight="1">
      <c r="A101" s="3" t="s">
        <v>580</v>
      </c>
      <c r="B101" s="41" t="s">
        <v>170</v>
      </c>
      <c r="C101" s="4" t="s">
        <v>19</v>
      </c>
      <c r="D101" s="41" t="s">
        <v>20</v>
      </c>
      <c r="E101" s="6">
        <v>38827</v>
      </c>
      <c r="F101" s="3"/>
      <c r="G101" s="3"/>
      <c r="H101" s="59">
        <v>5185</v>
      </c>
      <c r="I101" s="59">
        <v>9390.15</v>
      </c>
      <c r="J101" s="59">
        <v>23998.43</v>
      </c>
      <c r="K101" s="59">
        <v>25876</v>
      </c>
      <c r="L101" s="59">
        <v>26672</v>
      </c>
      <c r="M101" s="59"/>
      <c r="N101" s="59"/>
      <c r="O101" s="59"/>
      <c r="P101" s="59"/>
      <c r="Q101" s="59"/>
      <c r="R101" s="59"/>
      <c r="S101" s="59"/>
      <c r="T101" s="42">
        <f t="shared" si="1"/>
        <v>91121.58</v>
      </c>
      <c r="U101" s="3"/>
      <c r="V101" s="3" t="s">
        <v>584</v>
      </c>
    </row>
    <row r="102" spans="1:22" ht="90" customHeight="1">
      <c r="A102" s="3" t="s">
        <v>580</v>
      </c>
      <c r="B102" s="41" t="s">
        <v>485</v>
      </c>
      <c r="C102" s="4" t="s">
        <v>12</v>
      </c>
      <c r="D102" s="41" t="s">
        <v>13</v>
      </c>
      <c r="E102" s="6">
        <v>42795</v>
      </c>
      <c r="F102" s="3"/>
      <c r="G102" s="3"/>
      <c r="H102" s="59">
        <v>1498.2</v>
      </c>
      <c r="I102" s="59">
        <v>1498.2</v>
      </c>
      <c r="J102" s="59">
        <v>1498.2</v>
      </c>
      <c r="K102" s="59">
        <v>1498.2</v>
      </c>
      <c r="L102" s="59">
        <v>1498.2</v>
      </c>
      <c r="M102" s="59"/>
      <c r="N102" s="59"/>
      <c r="O102" s="59"/>
      <c r="P102" s="59"/>
      <c r="Q102" s="59"/>
      <c r="R102" s="59"/>
      <c r="S102" s="59"/>
      <c r="T102" s="42">
        <f t="shared" si="1"/>
        <v>7491</v>
      </c>
      <c r="U102" s="3"/>
      <c r="V102" s="3" t="s">
        <v>584</v>
      </c>
    </row>
    <row r="103" spans="1:22" ht="90" customHeight="1">
      <c r="A103" s="3" t="s">
        <v>580</v>
      </c>
      <c r="B103" s="41" t="s">
        <v>154</v>
      </c>
      <c r="C103" s="4" t="s">
        <v>461</v>
      </c>
      <c r="D103" s="41" t="s">
        <v>6</v>
      </c>
      <c r="E103" s="6">
        <v>41463</v>
      </c>
      <c r="F103" s="3"/>
      <c r="G103" s="3"/>
      <c r="H103" s="59">
        <v>7000</v>
      </c>
      <c r="I103" s="59">
        <v>7000</v>
      </c>
      <c r="J103" s="59">
        <v>7000</v>
      </c>
      <c r="K103" s="59">
        <v>7000</v>
      </c>
      <c r="L103" s="59">
        <v>7000</v>
      </c>
      <c r="M103" s="59">
        <v>7000</v>
      </c>
      <c r="N103" s="59"/>
      <c r="O103" s="59"/>
      <c r="P103" s="59"/>
      <c r="Q103" s="59"/>
      <c r="R103" s="59"/>
      <c r="S103" s="59"/>
      <c r="T103" s="42">
        <f t="shared" si="1"/>
        <v>42000</v>
      </c>
      <c r="U103" s="3"/>
      <c r="V103" s="3" t="s">
        <v>584</v>
      </c>
    </row>
    <row r="104" spans="1:22" ht="90" customHeight="1">
      <c r="A104" s="3" t="s">
        <v>580</v>
      </c>
      <c r="B104" s="41" t="s">
        <v>136</v>
      </c>
      <c r="C104" s="4" t="s">
        <v>506</v>
      </c>
      <c r="D104" s="41" t="s">
        <v>137</v>
      </c>
      <c r="E104" s="6">
        <v>43955</v>
      </c>
      <c r="F104" s="3"/>
      <c r="G104" s="3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42">
        <f t="shared" si="1"/>
        <v>0</v>
      </c>
      <c r="U104" s="3"/>
      <c r="V104" s="3" t="s">
        <v>584</v>
      </c>
    </row>
    <row r="105" spans="1:22" ht="90" customHeight="1">
      <c r="A105" s="3" t="s">
        <v>580</v>
      </c>
      <c r="B105" s="41" t="s">
        <v>174</v>
      </c>
      <c r="C105" s="4" t="s">
        <v>521</v>
      </c>
      <c r="D105" s="41" t="s">
        <v>23</v>
      </c>
      <c r="E105" s="6">
        <v>38628</v>
      </c>
      <c r="F105" s="3"/>
      <c r="G105" s="3"/>
      <c r="H105" s="59">
        <v>3043.81</v>
      </c>
      <c r="I105" s="59">
        <v>3043.81</v>
      </c>
      <c r="J105" s="59">
        <v>3043.81</v>
      </c>
      <c r="K105" s="59">
        <v>3043.81</v>
      </c>
      <c r="L105" s="59">
        <v>3043.81</v>
      </c>
      <c r="M105" s="59"/>
      <c r="N105" s="59"/>
      <c r="O105" s="59"/>
      <c r="P105" s="59"/>
      <c r="Q105" s="59"/>
      <c r="R105" s="59"/>
      <c r="S105" s="59"/>
      <c r="T105" s="42">
        <f t="shared" si="1"/>
        <v>15219.05</v>
      </c>
      <c r="U105" s="3"/>
      <c r="V105" s="3" t="s">
        <v>584</v>
      </c>
    </row>
    <row r="106" spans="1:22" ht="90" customHeight="1">
      <c r="A106" s="3" t="s">
        <v>580</v>
      </c>
      <c r="B106" s="41" t="s">
        <v>170</v>
      </c>
      <c r="C106" s="4" t="s">
        <v>551</v>
      </c>
      <c r="D106" s="41" t="s">
        <v>28</v>
      </c>
      <c r="E106" s="6">
        <v>44378</v>
      </c>
      <c r="F106" s="3"/>
      <c r="G106" s="3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42">
        <f t="shared" si="1"/>
        <v>0</v>
      </c>
      <c r="U106" s="3"/>
      <c r="V106" s="3" t="s">
        <v>584</v>
      </c>
    </row>
    <row r="107" spans="1:22" ht="90" customHeight="1">
      <c r="A107" s="3" t="s">
        <v>580</v>
      </c>
      <c r="B107" s="41" t="s">
        <v>150</v>
      </c>
      <c r="C107" s="4" t="s">
        <v>466</v>
      </c>
      <c r="D107" s="41" t="s">
        <v>4</v>
      </c>
      <c r="E107" s="6">
        <v>40544</v>
      </c>
      <c r="F107" s="3"/>
      <c r="G107" s="3"/>
      <c r="H107" s="59">
        <v>716.44</v>
      </c>
      <c r="I107" s="59">
        <v>716.44</v>
      </c>
      <c r="J107" s="59">
        <v>716.44</v>
      </c>
      <c r="K107" s="59">
        <v>716.44</v>
      </c>
      <c r="L107" s="59">
        <v>716.44</v>
      </c>
      <c r="M107" s="59"/>
      <c r="N107" s="59"/>
      <c r="O107" s="59"/>
      <c r="P107" s="59"/>
      <c r="Q107" s="59"/>
      <c r="R107" s="59"/>
      <c r="S107" s="59"/>
      <c r="T107" s="42">
        <f t="shared" si="1"/>
        <v>3582.2000000000003</v>
      </c>
      <c r="U107" s="3"/>
      <c r="V107" s="3" t="s">
        <v>584</v>
      </c>
    </row>
    <row r="108" spans="1:22" ht="90" customHeight="1">
      <c r="A108" s="3" t="s">
        <v>580</v>
      </c>
      <c r="B108" s="41" t="s">
        <v>539</v>
      </c>
      <c r="C108" s="4" t="s">
        <v>540</v>
      </c>
      <c r="D108" s="41" t="s">
        <v>541</v>
      </c>
      <c r="E108" s="6">
        <v>44256</v>
      </c>
      <c r="F108" s="3"/>
      <c r="G108" s="3"/>
      <c r="H108" s="59">
        <v>0</v>
      </c>
      <c r="I108" s="59">
        <v>0</v>
      </c>
      <c r="J108" s="59">
        <v>0</v>
      </c>
      <c r="K108" s="59">
        <v>0</v>
      </c>
      <c r="L108" s="59">
        <v>600</v>
      </c>
      <c r="M108" s="59"/>
      <c r="N108" s="59"/>
      <c r="O108" s="59"/>
      <c r="P108" s="59"/>
      <c r="Q108" s="59"/>
      <c r="R108" s="59"/>
      <c r="S108" s="59"/>
      <c r="T108" s="42">
        <f t="shared" si="1"/>
        <v>600</v>
      </c>
      <c r="U108" s="3"/>
      <c r="V108" s="3" t="s">
        <v>584</v>
      </c>
    </row>
    <row r="109" spans="1:22" ht="90" customHeight="1">
      <c r="A109" s="3" t="s">
        <v>580</v>
      </c>
      <c r="B109" s="41" t="s">
        <v>160</v>
      </c>
      <c r="C109" s="4" t="s">
        <v>534</v>
      </c>
      <c r="D109" s="41" t="s">
        <v>535</v>
      </c>
      <c r="E109" s="6">
        <v>42520</v>
      </c>
      <c r="F109" s="3"/>
      <c r="G109" s="3"/>
      <c r="H109" s="59">
        <v>58399.58</v>
      </c>
      <c r="I109" s="59">
        <v>55407.86</v>
      </c>
      <c r="J109" s="59">
        <v>56903.87</v>
      </c>
      <c r="K109" s="59">
        <v>56903.87</v>
      </c>
      <c r="L109" s="59">
        <v>56903.87</v>
      </c>
      <c r="M109" s="59"/>
      <c r="N109" s="59"/>
      <c r="O109" s="59"/>
      <c r="P109" s="59"/>
      <c r="Q109" s="59"/>
      <c r="R109" s="59"/>
      <c r="S109" s="59"/>
      <c r="T109" s="42">
        <f t="shared" si="1"/>
        <v>284519.05</v>
      </c>
      <c r="U109" s="3"/>
      <c r="V109" s="3" t="s">
        <v>584</v>
      </c>
    </row>
    <row r="110" spans="1:22" ht="90" customHeight="1">
      <c r="A110" s="3" t="s">
        <v>580</v>
      </c>
      <c r="B110" s="41" t="s">
        <v>553</v>
      </c>
      <c r="C110" s="4" t="s">
        <v>552</v>
      </c>
      <c r="D110" s="41" t="s">
        <v>554</v>
      </c>
      <c r="E110" s="6">
        <v>44348</v>
      </c>
      <c r="F110" s="3"/>
      <c r="G110" s="3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42">
        <f t="shared" si="1"/>
        <v>0</v>
      </c>
      <c r="U110" s="3"/>
      <c r="V110" s="3" t="s">
        <v>584</v>
      </c>
    </row>
    <row r="111" spans="1:22" ht="90" customHeight="1">
      <c r="A111" s="3" t="s">
        <v>580</v>
      </c>
      <c r="B111" s="41" t="s">
        <v>487</v>
      </c>
      <c r="C111" s="4" t="s">
        <v>14</v>
      </c>
      <c r="D111" s="41" t="s">
        <v>15</v>
      </c>
      <c r="E111" s="6">
        <v>42795</v>
      </c>
      <c r="F111" s="3"/>
      <c r="G111" s="3"/>
      <c r="H111" s="59">
        <v>1495.16</v>
      </c>
      <c r="I111" s="59">
        <v>1495.16</v>
      </c>
      <c r="J111" s="59">
        <v>1495.16</v>
      </c>
      <c r="K111" s="59">
        <v>1495.16</v>
      </c>
      <c r="L111" s="59">
        <v>1495.16</v>
      </c>
      <c r="M111" s="59"/>
      <c r="N111" s="59"/>
      <c r="O111" s="59"/>
      <c r="P111" s="59"/>
      <c r="Q111" s="59"/>
      <c r="R111" s="59"/>
      <c r="S111" s="59"/>
      <c r="T111" s="42">
        <f t="shared" si="1"/>
        <v>7475.8</v>
      </c>
      <c r="U111" s="3"/>
      <c r="V111" s="3" t="s">
        <v>584</v>
      </c>
    </row>
    <row r="112" spans="1:22" ht="90" customHeight="1">
      <c r="A112" s="3" t="s">
        <v>580</v>
      </c>
      <c r="B112" s="41" t="s">
        <v>151</v>
      </c>
      <c r="C112" s="4" t="s">
        <v>549</v>
      </c>
      <c r="D112" s="41" t="s">
        <v>5</v>
      </c>
      <c r="E112" s="6">
        <v>44317</v>
      </c>
      <c r="F112" s="3"/>
      <c r="G112" s="3"/>
      <c r="H112" s="59">
        <v>5839.66</v>
      </c>
      <c r="I112" s="59">
        <v>6428.65</v>
      </c>
      <c r="J112" s="59">
        <v>6235</v>
      </c>
      <c r="K112" s="59">
        <f>6223.97+73.56+86.69</f>
        <v>6384.22</v>
      </c>
      <c r="L112" s="59">
        <f>6299.82+73.56+86.69</f>
        <v>6460.07</v>
      </c>
      <c r="M112" s="59"/>
      <c r="N112" s="59"/>
      <c r="O112" s="59"/>
      <c r="P112" s="59"/>
      <c r="Q112" s="59"/>
      <c r="R112" s="59"/>
      <c r="S112" s="59"/>
      <c r="T112" s="42">
        <f t="shared" si="1"/>
        <v>31347.6</v>
      </c>
      <c r="U112" s="3"/>
      <c r="V112" s="3" t="s">
        <v>584</v>
      </c>
    </row>
    <row r="113" spans="1:22" ht="90" customHeight="1">
      <c r="A113" s="3" t="s">
        <v>580</v>
      </c>
      <c r="B113" s="41" t="s">
        <v>212</v>
      </c>
      <c r="C113" s="4" t="s">
        <v>488</v>
      </c>
      <c r="D113" s="41" t="s">
        <v>489</v>
      </c>
      <c r="E113" s="6">
        <v>41710</v>
      </c>
      <c r="F113" s="3"/>
      <c r="G113" s="3"/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42">
        <f t="shared" si="1"/>
        <v>0</v>
      </c>
      <c r="U113" s="3" t="s">
        <v>599</v>
      </c>
      <c r="V113" s="3" t="s">
        <v>584</v>
      </c>
    </row>
    <row r="114" spans="1:22" ht="90" customHeight="1">
      <c r="A114" s="3" t="s">
        <v>580</v>
      </c>
      <c r="B114" s="41" t="s">
        <v>144</v>
      </c>
      <c r="C114" s="4" t="s">
        <v>145</v>
      </c>
      <c r="D114" s="41" t="s">
        <v>3</v>
      </c>
      <c r="E114" s="6" t="s">
        <v>134</v>
      </c>
      <c r="F114" s="3"/>
      <c r="G114" s="3"/>
      <c r="H114" s="59">
        <f>20287.88+314.43+46230.2+17140.71</f>
        <v>83973.22</v>
      </c>
      <c r="I114" s="59">
        <f>23467.76+361.17+16934.58+53175.4</f>
        <v>93938.91</v>
      </c>
      <c r="J114" s="59">
        <f>301.22+18632.09+47433+17104.34</f>
        <v>83470.65</v>
      </c>
      <c r="K114" s="59">
        <f>347.96+22565.21+17775.24+50769.8</f>
        <v>91458.21</v>
      </c>
      <c r="L114" s="59">
        <f>350.92+22290.52+16853.75+49101.4</f>
        <v>88596.59</v>
      </c>
      <c r="M114" s="59"/>
      <c r="N114" s="59"/>
      <c r="O114" s="59"/>
      <c r="P114" s="59"/>
      <c r="Q114" s="59"/>
      <c r="R114" s="59"/>
      <c r="S114" s="59"/>
      <c r="T114" s="42">
        <f t="shared" si="1"/>
        <v>441437.57999999996</v>
      </c>
      <c r="U114" s="3"/>
      <c r="V114" s="3" t="s">
        <v>584</v>
      </c>
    </row>
    <row r="115" spans="1:22" ht="90" customHeight="1">
      <c r="A115" s="3" t="s">
        <v>580</v>
      </c>
      <c r="B115" s="41" t="s">
        <v>146</v>
      </c>
      <c r="C115" s="4" t="s">
        <v>547</v>
      </c>
      <c r="D115" s="41" t="s">
        <v>149</v>
      </c>
      <c r="E115" s="6">
        <v>40575</v>
      </c>
      <c r="F115" s="3"/>
      <c r="G115" s="3"/>
      <c r="H115" s="59">
        <v>661.76</v>
      </c>
      <c r="I115" s="59">
        <v>661.76</v>
      </c>
      <c r="J115" s="59">
        <v>661.76</v>
      </c>
      <c r="K115" s="59">
        <v>661.76</v>
      </c>
      <c r="L115" s="59">
        <v>661.76</v>
      </c>
      <c r="M115" s="59"/>
      <c r="N115" s="59"/>
      <c r="O115" s="59"/>
      <c r="P115" s="59"/>
      <c r="Q115" s="59"/>
      <c r="R115" s="59"/>
      <c r="S115" s="59"/>
      <c r="T115" s="42">
        <f t="shared" si="1"/>
        <v>3308.8</v>
      </c>
      <c r="U115" s="3"/>
      <c r="V115" s="3" t="s">
        <v>584</v>
      </c>
    </row>
    <row r="116" spans="1:22" ht="90" customHeight="1">
      <c r="A116" s="3" t="s">
        <v>580</v>
      </c>
      <c r="B116" s="41" t="s">
        <v>146</v>
      </c>
      <c r="C116" s="4" t="s">
        <v>548</v>
      </c>
      <c r="D116" s="41" t="s">
        <v>149</v>
      </c>
      <c r="E116" s="6">
        <v>40575</v>
      </c>
      <c r="F116" s="3"/>
      <c r="G116" s="3"/>
      <c r="H116" s="59">
        <v>1265.81</v>
      </c>
      <c r="I116" s="59">
        <v>1265.81</v>
      </c>
      <c r="J116" s="59">
        <v>1265.81</v>
      </c>
      <c r="K116" s="59">
        <v>1265.81</v>
      </c>
      <c r="L116" s="59">
        <v>1265.81</v>
      </c>
      <c r="M116" s="59"/>
      <c r="N116" s="59"/>
      <c r="O116" s="59"/>
      <c r="P116" s="59"/>
      <c r="Q116" s="59"/>
      <c r="R116" s="59"/>
      <c r="S116" s="59"/>
      <c r="T116" s="42">
        <f t="shared" si="1"/>
        <v>6329.049999999999</v>
      </c>
      <c r="U116" s="3"/>
      <c r="V116" s="3" t="s">
        <v>584</v>
      </c>
    </row>
    <row r="117" spans="1:22" ht="90" customHeight="1">
      <c r="A117" s="3" t="s">
        <v>580</v>
      </c>
      <c r="B117" s="41" t="s">
        <v>186</v>
      </c>
      <c r="C117" s="4" t="s">
        <v>36</v>
      </c>
      <c r="D117" s="41" t="s">
        <v>37</v>
      </c>
      <c r="E117" s="6">
        <v>42261</v>
      </c>
      <c r="F117" s="3"/>
      <c r="G117" s="3"/>
      <c r="H117" s="59">
        <v>0</v>
      </c>
      <c r="I117" s="59">
        <v>1500</v>
      </c>
      <c r="J117" s="59">
        <v>1500</v>
      </c>
      <c r="K117" s="59">
        <v>1500</v>
      </c>
      <c r="L117" s="59">
        <v>1500</v>
      </c>
      <c r="M117" s="59">
        <v>1500</v>
      </c>
      <c r="N117" s="59"/>
      <c r="O117" s="59"/>
      <c r="P117" s="59"/>
      <c r="Q117" s="59"/>
      <c r="R117" s="59"/>
      <c r="S117" s="59"/>
      <c r="T117" s="42">
        <f t="shared" si="1"/>
        <v>7500</v>
      </c>
      <c r="U117" s="3"/>
      <c r="V117" s="3" t="s">
        <v>584</v>
      </c>
    </row>
    <row r="118" spans="1:22" ht="90" customHeight="1">
      <c r="A118" s="3" t="s">
        <v>580</v>
      </c>
      <c r="B118" s="41" t="s">
        <v>150</v>
      </c>
      <c r="C118" s="4" t="s">
        <v>26</v>
      </c>
      <c r="D118" s="41" t="s">
        <v>27</v>
      </c>
      <c r="E118" s="6">
        <v>39873</v>
      </c>
      <c r="F118" s="3"/>
      <c r="G118" s="3"/>
      <c r="H118" s="59">
        <v>4375.2</v>
      </c>
      <c r="I118" s="59">
        <v>4375.2</v>
      </c>
      <c r="J118" s="59">
        <v>4375.2</v>
      </c>
      <c r="K118" s="59">
        <v>4375.2</v>
      </c>
      <c r="L118" s="59">
        <v>4375.2</v>
      </c>
      <c r="M118" s="59"/>
      <c r="N118" s="59"/>
      <c r="O118" s="59"/>
      <c r="P118" s="59"/>
      <c r="Q118" s="59"/>
      <c r="R118" s="59"/>
      <c r="S118" s="59"/>
      <c r="T118" s="42">
        <f t="shared" si="1"/>
        <v>21876</v>
      </c>
      <c r="U118" s="3"/>
      <c r="V118" s="3" t="s">
        <v>584</v>
      </c>
    </row>
    <row r="119" spans="1:22" ht="90" customHeight="1">
      <c r="A119" s="3" t="s">
        <v>580</v>
      </c>
      <c r="B119" s="41" t="s">
        <v>174</v>
      </c>
      <c r="C119" s="4" t="s">
        <v>483</v>
      </c>
      <c r="D119" s="41" t="s">
        <v>484</v>
      </c>
      <c r="E119" s="6">
        <v>43682</v>
      </c>
      <c r="F119" s="3"/>
      <c r="G119" s="3"/>
      <c r="H119" s="59">
        <v>1111.53</v>
      </c>
      <c r="I119" s="59">
        <v>1183.27</v>
      </c>
      <c r="J119" s="59">
        <v>1049.62</v>
      </c>
      <c r="K119" s="59">
        <v>1115.76</v>
      </c>
      <c r="L119" s="59">
        <v>751.41</v>
      </c>
      <c r="M119" s="59"/>
      <c r="N119" s="59"/>
      <c r="O119" s="59"/>
      <c r="P119" s="59"/>
      <c r="Q119" s="59"/>
      <c r="R119" s="59"/>
      <c r="S119" s="59"/>
      <c r="T119" s="42">
        <f t="shared" si="1"/>
        <v>5211.59</v>
      </c>
      <c r="U119" s="3"/>
      <c r="V119" s="3" t="s">
        <v>584</v>
      </c>
    </row>
  </sheetData>
  <sheetProtection/>
  <mergeCells count="14">
    <mergeCell ref="U8:U9"/>
    <mergeCell ref="V8:V9"/>
    <mergeCell ref="A6:V6"/>
    <mergeCell ref="A2:V2"/>
    <mergeCell ref="A3:V3"/>
    <mergeCell ref="A4:V4"/>
    <mergeCell ref="H8:T8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2"/>
  <ignoredErrors>
    <ignoredError sqref="T7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patrimonio</dc:creator>
  <cp:keywords/>
  <dc:description/>
  <cp:lastModifiedBy>lidia.oliveira</cp:lastModifiedBy>
  <cp:lastPrinted>2021-07-30T16:45:13Z</cp:lastPrinted>
  <dcterms:created xsi:type="dcterms:W3CDTF">2019-11-26T11:42:41Z</dcterms:created>
  <dcterms:modified xsi:type="dcterms:W3CDTF">2021-07-30T16:46:20Z</dcterms:modified>
  <cp:category/>
  <cp:version/>
  <cp:contentType/>
  <cp:contentStatus/>
</cp:coreProperties>
</file>